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435" yWindow="-15" windowWidth="9495" windowHeight="10770" tabRatio="712" activeTab="11"/>
  </bookViews>
  <sheets>
    <sheet name="登録マスターデーター" sheetId="1" r:id="rId1"/>
    <sheet name="登録名簿" sheetId="12" r:id="rId2"/>
    <sheet name="個人戦申込用（県協会）1枚目" sheetId="6" r:id="rId3"/>
    <sheet name="個人戦申込用（県協会）2枚目" sheetId="7" r:id="rId4"/>
    <sheet name="個人戦申込用（県協会）カーニバル１枚目" sheetId="21" r:id="rId5"/>
    <sheet name="個人戦申込用（県協会）カーニバル２枚目" sheetId="29" r:id="rId6"/>
    <sheet name="近畿総合（一般の部）申込書（兵庫推薦者）" sheetId="33" r:id="rId7"/>
    <sheet name="近畿総合（シニアの部）申込書（兵庫推薦者）" sheetId="32" r:id="rId8"/>
    <sheet name="全日本シニアバドミントン申込書" sheetId="17" r:id="rId9"/>
    <sheet name="全日本社会人選手権申込書" sheetId="34" r:id="rId10"/>
    <sheet name="審判更新Ｓ４号" sheetId="35" r:id="rId11"/>
    <sheet name="会員書再発行依頼書" sheetId="36" r:id="rId12"/>
    <sheet name="社会人エントリー読込中継" sheetId="19" r:id="rId13"/>
    <sheet name="社会人団体　シニア　エントリー読込中継" sheetId="20" r:id="rId14"/>
    <sheet name="県協会エントリー読込中継" sheetId="30" r:id="rId15"/>
    <sheet name="カーニバルエントリー読込中継" sheetId="23" r:id="rId16"/>
  </sheets>
  <externalReferences>
    <externalReference r:id="rId17"/>
    <externalReference r:id="rId18"/>
    <externalReference r:id="rId19"/>
  </externalReferences>
  <definedNames>
    <definedName name="_xlnm._FilterDatabase" localSheetId="0" hidden="1">登録マスターデーター!$A$4:$AP$95</definedName>
    <definedName name="hyousi">'[1]チーム名(男子)'!$B$121:$B$126</definedName>
    <definedName name="M10L">'[2]チーム名(男子)'!$B$115:$B$120</definedName>
    <definedName name="M10R">'[2]チーム名(男子)'!$B$121:$B$126</definedName>
    <definedName name="M11L">'[2]チーム名(男子)'!$B$128:$B$133</definedName>
    <definedName name="M11R">'[2]チーム名(男子)'!$B$134:$B$139</definedName>
    <definedName name="M12L">'[2]チーム名(男子)'!$B$141:$B$146</definedName>
    <definedName name="M12R">'[2]チーム名(男子)'!$B$147:$B$152</definedName>
    <definedName name="M13L">'[2]チーム名(男子)'!$B$154:$B$159</definedName>
    <definedName name="M13R">'[2]チーム名(男子)'!$B$160:$B$165</definedName>
    <definedName name="M1RL">'[2]チーム名(男子)'!$B$2:$B$9</definedName>
    <definedName name="M2L">'[2]チーム名(男子)'!$B$11:$B$16</definedName>
    <definedName name="M2R">'[2]チーム名(男子)'!$B$17:$B$22</definedName>
    <definedName name="M3L">'[2]チーム名(男子)'!$B$24:$B$29</definedName>
    <definedName name="M3R">'[2]チーム名(男子)'!$B$30:$B$35</definedName>
    <definedName name="M4L">'[2]チーム名(男子)'!$B$37:$B$42</definedName>
    <definedName name="M4R">'[2]チーム名(男子)'!$B$43:$B$48</definedName>
    <definedName name="M5L">'[2]チーム名(男子)'!$B$50:$B$55</definedName>
    <definedName name="M5R">'[2]チーム名(男子)'!$B$56:$B$61</definedName>
    <definedName name="M6L">'[2]チーム名(男子)'!$B$63:$B$68</definedName>
    <definedName name="M6R">'[2]チーム名(男子)'!$B$69:$B$74</definedName>
    <definedName name="M7L">'[2]チーム名(男子)'!$B$76:$B$81</definedName>
    <definedName name="M7R">'[2]チーム名(男子)'!$B$82:$B$87</definedName>
    <definedName name="M8L">'[2]チーム名(男子)'!$B$89:$B$94</definedName>
    <definedName name="M8R">'[2]チーム名(男子)'!$B$95:$B$100</definedName>
    <definedName name="M9L">'[2]チーム名(男子)'!$B$102:$B$107</definedName>
    <definedName name="M9R">'[2]チーム名(男子)'!$B$108:$B$113</definedName>
    <definedName name="_xlnm.Print_Area" localSheetId="7">'近畿総合（シニアの部）申込書（兵庫推薦者）'!$A$1:$J$56</definedName>
    <definedName name="_xlnm.Print_Area" localSheetId="6">'近畿総合（一般の部）申込書（兵庫推薦者）'!$A$1:$J$56</definedName>
    <definedName name="_xlnm.Print_Area" localSheetId="2">'個人戦申込用（県協会）1枚目'!$A$1:$J$48</definedName>
    <definedName name="_xlnm.Print_Area" localSheetId="3">'個人戦申込用（県協会）2枚目'!$A$1:$J$49</definedName>
    <definedName name="_xlnm.Print_Area" localSheetId="4">'個人戦申込用（県協会）カーニバル１枚目'!$A$1:$J$50</definedName>
    <definedName name="_xlnm.Print_Area" localSheetId="5">'個人戦申込用（県協会）カーニバル２枚目'!$A$1:$J$50</definedName>
    <definedName name="_xlnm.Print_Area" localSheetId="10">審判更新Ｓ４号!$A$1:$D$34</definedName>
    <definedName name="_xlnm.Print_Area" localSheetId="8">全日本シニアバドミントン申込書!$A$1:$L$50</definedName>
    <definedName name="_xlnm.Print_Area" localSheetId="9">全日本社会人選手権申込書!$A$1:$L$50</definedName>
    <definedName name="Print_Area_3" localSheetId="7">#REF!</definedName>
    <definedName name="Print_Area_3" localSheetId="6">#REF!</definedName>
    <definedName name="Print_Area_3" localSheetId="14">#REF!</definedName>
    <definedName name="Print_Area_3" localSheetId="5">#REF!</definedName>
    <definedName name="Print_Area_3" localSheetId="9">#REF!</definedName>
    <definedName name="Print_Area_3">#REF!</definedName>
    <definedName name="print_area_4" localSheetId="7">#REF!</definedName>
    <definedName name="print_area_4" localSheetId="6">#REF!</definedName>
    <definedName name="print_area_4" localSheetId="9">#REF!</definedName>
    <definedName name="print_area_4">#REF!</definedName>
    <definedName name="なし">'[2]チーム名(男子)'!$B$115:$B$120</definedName>
    <definedName name="表紙56">'[3]チーム名(男子)'!$B$128:$B$133</definedName>
  </definedNames>
  <calcPr calcId="125725"/>
</workbook>
</file>

<file path=xl/calcChain.xml><?xml version="1.0" encoding="utf-8"?>
<calcChain xmlns="http://schemas.openxmlformats.org/spreadsheetml/2006/main">
  <c r="J6" i="12"/>
  <c r="A1" i="7"/>
  <c r="A3" i="19"/>
  <c r="A4"/>
  <c r="A5"/>
  <c r="A6"/>
  <c r="A7"/>
  <c r="A8"/>
  <c r="A9"/>
  <c r="A10"/>
  <c r="A11"/>
  <c r="A12"/>
  <c r="A13"/>
  <c r="A14"/>
  <c r="A15"/>
  <c r="A16"/>
  <c r="A17"/>
  <c r="A18"/>
  <c r="A19"/>
  <c r="A20"/>
  <c r="A21"/>
  <c r="A22"/>
  <c r="A23"/>
  <c r="A24"/>
  <c r="A25"/>
  <c r="A26"/>
  <c r="A27"/>
  <c r="A28"/>
  <c r="A29"/>
  <c r="A30"/>
  <c r="A31"/>
  <c r="A2"/>
  <c r="C44" i="12"/>
  <c r="AF2" i="23"/>
  <c r="AE2"/>
  <c r="Z2"/>
  <c r="AA2"/>
  <c r="AB2"/>
  <c r="AC2"/>
  <c r="AD2"/>
  <c r="Y2"/>
  <c r="X2"/>
  <c r="W2"/>
  <c r="V2"/>
  <c r="U2"/>
  <c r="T2"/>
  <c r="S2"/>
  <c r="R2"/>
  <c r="H19"/>
  <c r="C19"/>
  <c r="H18"/>
  <c r="C18"/>
  <c r="H17"/>
  <c r="C17"/>
  <c r="H16"/>
  <c r="C16"/>
  <c r="H15"/>
  <c r="C15"/>
  <c r="H14"/>
  <c r="C14"/>
  <c r="H13"/>
  <c r="C13"/>
  <c r="H12"/>
  <c r="C12"/>
  <c r="H11"/>
  <c r="C11"/>
  <c r="H10"/>
  <c r="C10"/>
  <c r="H9"/>
  <c r="C9"/>
  <c r="H8"/>
  <c r="C8"/>
  <c r="H7"/>
  <c r="C7"/>
  <c r="H6"/>
  <c r="C6"/>
  <c r="H5"/>
  <c r="C5"/>
  <c r="H4"/>
  <c r="C4"/>
  <c r="H3"/>
  <c r="C3"/>
  <c r="H2"/>
  <c r="C2"/>
  <c r="AD2" i="30"/>
  <c r="AC2"/>
  <c r="AB2"/>
  <c r="AA2"/>
  <c r="Z2"/>
  <c r="Y2"/>
  <c r="X2"/>
  <c r="W2"/>
  <c r="V2"/>
  <c r="U2"/>
  <c r="T2"/>
  <c r="S2"/>
  <c r="R2"/>
  <c r="D27" i="20"/>
  <c r="D28"/>
  <c r="D29"/>
  <c r="D30"/>
  <c r="D26"/>
  <c r="W22" l="1"/>
  <c r="V22"/>
  <c r="U22"/>
  <c r="T22"/>
  <c r="S22"/>
  <c r="V2"/>
  <c r="U2"/>
  <c r="T2"/>
  <c r="S2"/>
  <c r="Y2" i="19"/>
  <c r="X2"/>
  <c r="W2"/>
  <c r="V2"/>
  <c r="U2"/>
  <c r="Z2" s="1"/>
  <c r="T2"/>
  <c r="S2"/>
  <c r="R2"/>
  <c r="K8" i="17"/>
  <c r="K9"/>
  <c r="K10"/>
  <c r="K11"/>
  <c r="K12"/>
  <c r="K13"/>
  <c r="K14"/>
  <c r="K15"/>
  <c r="K16"/>
  <c r="K17"/>
  <c r="K18"/>
  <c r="K19"/>
  <c r="K20"/>
  <c r="K21"/>
  <c r="K22"/>
  <c r="K23"/>
  <c r="K24"/>
  <c r="K25"/>
  <c r="K26"/>
  <c r="K27"/>
  <c r="K28"/>
  <c r="K29"/>
  <c r="K30"/>
  <c r="K31"/>
  <c r="K32"/>
  <c r="K33"/>
  <c r="K34"/>
  <c r="K35"/>
  <c r="K36"/>
  <c r="K37"/>
  <c r="K38"/>
  <c r="K39"/>
  <c r="K8" i="34"/>
  <c r="K9"/>
  <c r="K10"/>
  <c r="K11"/>
  <c r="K12"/>
  <c r="K13"/>
  <c r="K14"/>
  <c r="K15"/>
  <c r="K16"/>
  <c r="K17"/>
  <c r="K18"/>
  <c r="K19"/>
  <c r="K20"/>
  <c r="K21"/>
  <c r="K22"/>
  <c r="K23"/>
  <c r="K24"/>
  <c r="K25"/>
  <c r="K26"/>
  <c r="K27"/>
  <c r="K28"/>
  <c r="K29"/>
  <c r="K30"/>
  <c r="K31"/>
  <c r="K32"/>
  <c r="K33"/>
  <c r="K34"/>
  <c r="K35"/>
  <c r="K36"/>
  <c r="K37"/>
  <c r="K38"/>
  <c r="K39"/>
  <c r="E44"/>
  <c r="L8"/>
  <c r="L9"/>
  <c r="L10"/>
  <c r="L11"/>
  <c r="L12"/>
  <c r="L13"/>
  <c r="L14"/>
  <c r="L15"/>
  <c r="L16"/>
  <c r="L17"/>
  <c r="L18"/>
  <c r="L19"/>
  <c r="L20"/>
  <c r="L21"/>
  <c r="L22"/>
  <c r="L23"/>
  <c r="L24"/>
  <c r="L25"/>
  <c r="L26"/>
  <c r="L27"/>
  <c r="L28"/>
  <c r="L29"/>
  <c r="L30"/>
  <c r="L31"/>
  <c r="L32"/>
  <c r="L33"/>
  <c r="L34"/>
  <c r="L35"/>
  <c r="L36"/>
  <c r="L37"/>
  <c r="L38"/>
  <c r="L39"/>
  <c r="L7"/>
  <c r="H48"/>
  <c r="H47"/>
  <c r="H46"/>
  <c r="G8"/>
  <c r="G9"/>
  <c r="G10"/>
  <c r="G11"/>
  <c r="G12"/>
  <c r="G13"/>
  <c r="G14"/>
  <c r="G15"/>
  <c r="G16"/>
  <c r="G17"/>
  <c r="G18"/>
  <c r="G19"/>
  <c r="G20"/>
  <c r="G21"/>
  <c r="G22"/>
  <c r="G23"/>
  <c r="G24"/>
  <c r="G25"/>
  <c r="G26"/>
  <c r="G27"/>
  <c r="G28"/>
  <c r="G29"/>
  <c r="G30"/>
  <c r="G31"/>
  <c r="G32"/>
  <c r="G33"/>
  <c r="G34"/>
  <c r="G35"/>
  <c r="G36"/>
  <c r="G37"/>
  <c r="G38"/>
  <c r="G39"/>
  <c r="G7"/>
  <c r="T61"/>
  <c r="E45"/>
  <c r="C44"/>
  <c r="E43"/>
  <c r="F39"/>
  <c r="E39"/>
  <c r="F38"/>
  <c r="E38"/>
  <c r="F37"/>
  <c r="E37"/>
  <c r="F36"/>
  <c r="E36"/>
  <c r="F35"/>
  <c r="E35"/>
  <c r="F34"/>
  <c r="E34"/>
  <c r="F33"/>
  <c r="E33"/>
  <c r="V32"/>
  <c r="S32"/>
  <c r="P32"/>
  <c r="F32"/>
  <c r="E32"/>
  <c r="V31"/>
  <c r="S31"/>
  <c r="P31"/>
  <c r="F31"/>
  <c r="E31"/>
  <c r="V30"/>
  <c r="S30"/>
  <c r="P30"/>
  <c r="F30"/>
  <c r="E30"/>
  <c r="V29"/>
  <c r="S29"/>
  <c r="P29"/>
  <c r="F29"/>
  <c r="E29"/>
  <c r="V28"/>
  <c r="S28"/>
  <c r="P28"/>
  <c r="F28"/>
  <c r="E28"/>
  <c r="V27"/>
  <c r="S27"/>
  <c r="P27"/>
  <c r="F27"/>
  <c r="E27"/>
  <c r="V26"/>
  <c r="S26"/>
  <c r="P26"/>
  <c r="F26"/>
  <c r="E26"/>
  <c r="V25"/>
  <c r="S25"/>
  <c r="P25"/>
  <c r="F25"/>
  <c r="E25"/>
  <c r="V24"/>
  <c r="S24"/>
  <c r="P24"/>
  <c r="F24"/>
  <c r="E24"/>
  <c r="V23"/>
  <c r="S23"/>
  <c r="P23"/>
  <c r="F23"/>
  <c r="E23"/>
  <c r="V22"/>
  <c r="S22"/>
  <c r="P22"/>
  <c r="F22"/>
  <c r="E22"/>
  <c r="V21"/>
  <c r="S21"/>
  <c r="P21"/>
  <c r="F21"/>
  <c r="E21"/>
  <c r="V20"/>
  <c r="S20"/>
  <c r="P20"/>
  <c r="F20"/>
  <c r="E20"/>
  <c r="V19"/>
  <c r="S19"/>
  <c r="P19"/>
  <c r="F19"/>
  <c r="E19"/>
  <c r="Y18"/>
  <c r="V18"/>
  <c r="S18"/>
  <c r="P18"/>
  <c r="F18"/>
  <c r="E18"/>
  <c r="Y17"/>
  <c r="V17"/>
  <c r="S17"/>
  <c r="P17"/>
  <c r="F17"/>
  <c r="E17"/>
  <c r="Y16"/>
  <c r="V16"/>
  <c r="S16"/>
  <c r="P16"/>
  <c r="F16"/>
  <c r="E16"/>
  <c r="Y15"/>
  <c r="V15"/>
  <c r="S15"/>
  <c r="P15"/>
  <c r="F15"/>
  <c r="E15"/>
  <c r="Y14"/>
  <c r="V14"/>
  <c r="S14"/>
  <c r="P14"/>
  <c r="F14"/>
  <c r="E14"/>
  <c r="Y13"/>
  <c r="V13"/>
  <c r="S13"/>
  <c r="P13"/>
  <c r="F13"/>
  <c r="E13"/>
  <c r="Y12"/>
  <c r="V12"/>
  <c r="S12"/>
  <c r="P12"/>
  <c r="F12"/>
  <c r="E12"/>
  <c r="Y11"/>
  <c r="V11"/>
  <c r="S11"/>
  <c r="P11"/>
  <c r="F11"/>
  <c r="E11"/>
  <c r="Y10"/>
  <c r="V10"/>
  <c r="S10"/>
  <c r="P10"/>
  <c r="F10"/>
  <c r="E10"/>
  <c r="Y9"/>
  <c r="V9"/>
  <c r="S9"/>
  <c r="P9"/>
  <c r="F9"/>
  <c r="E9"/>
  <c r="Y8"/>
  <c r="V8"/>
  <c r="S8"/>
  <c r="P8"/>
  <c r="F8"/>
  <c r="E8"/>
  <c r="Y7"/>
  <c r="V7"/>
  <c r="S7"/>
  <c r="P7"/>
  <c r="K7"/>
  <c r="F7"/>
  <c r="E7"/>
  <c r="I55" i="33"/>
  <c r="I54"/>
  <c r="H54"/>
  <c r="I53"/>
  <c r="H53"/>
  <c r="I52"/>
  <c r="H52"/>
  <c r="I51"/>
  <c r="H51"/>
  <c r="I50"/>
  <c r="H50"/>
  <c r="I49"/>
  <c r="H49"/>
  <c r="H48"/>
  <c r="F48"/>
  <c r="F47"/>
  <c r="C47"/>
  <c r="F46"/>
  <c r="R43"/>
  <c r="O43"/>
  <c r="L43"/>
  <c r="I43"/>
  <c r="J43" s="1"/>
  <c r="H43"/>
  <c r="G43"/>
  <c r="F43"/>
  <c r="D43"/>
  <c r="R42"/>
  <c r="O42"/>
  <c r="L42"/>
  <c r="I42"/>
  <c r="J42" s="1"/>
  <c r="H42"/>
  <c r="G42"/>
  <c r="F42"/>
  <c r="D42"/>
  <c r="R41"/>
  <c r="O41"/>
  <c r="L41"/>
  <c r="I41"/>
  <c r="J41" s="1"/>
  <c r="H41"/>
  <c r="G41"/>
  <c r="F41"/>
  <c r="D41"/>
  <c r="R40"/>
  <c r="O40"/>
  <c r="L40"/>
  <c r="I40"/>
  <c r="J40" s="1"/>
  <c r="H40"/>
  <c r="G40"/>
  <c r="F40"/>
  <c r="D40"/>
  <c r="R39"/>
  <c r="O39"/>
  <c r="L39"/>
  <c r="I39"/>
  <c r="J39" s="1"/>
  <c r="H39"/>
  <c r="G39"/>
  <c r="F39"/>
  <c r="D39"/>
  <c r="R38"/>
  <c r="O38"/>
  <c r="L38"/>
  <c r="I38"/>
  <c r="J38" s="1"/>
  <c r="H38"/>
  <c r="G38"/>
  <c r="F38"/>
  <c r="D38"/>
  <c r="R37"/>
  <c r="O37"/>
  <c r="L37"/>
  <c r="I37"/>
  <c r="J37" s="1"/>
  <c r="H37"/>
  <c r="G37"/>
  <c r="F37"/>
  <c r="D37"/>
  <c r="R36"/>
  <c r="O36"/>
  <c r="L36"/>
  <c r="I36"/>
  <c r="J36" s="1"/>
  <c r="H36"/>
  <c r="G36"/>
  <c r="F36"/>
  <c r="D36"/>
  <c r="R35"/>
  <c r="O35"/>
  <c r="L35"/>
  <c r="I35"/>
  <c r="J35" s="1"/>
  <c r="H35"/>
  <c r="G35"/>
  <c r="F35"/>
  <c r="D35"/>
  <c r="R34"/>
  <c r="O34"/>
  <c r="L34"/>
  <c r="I34"/>
  <c r="J34" s="1"/>
  <c r="H34"/>
  <c r="G34"/>
  <c r="F34"/>
  <c r="D34"/>
  <c r="R33"/>
  <c r="O33"/>
  <c r="L33"/>
  <c r="I33"/>
  <c r="J33" s="1"/>
  <c r="H33"/>
  <c r="G33"/>
  <c r="F33"/>
  <c r="D33"/>
  <c r="R32"/>
  <c r="O32"/>
  <c r="L32"/>
  <c r="I32"/>
  <c r="J32" s="1"/>
  <c r="H32"/>
  <c r="G32"/>
  <c r="F32"/>
  <c r="D32"/>
  <c r="R31"/>
  <c r="O31"/>
  <c r="L31"/>
  <c r="I31"/>
  <c r="J31" s="1"/>
  <c r="H31"/>
  <c r="G31"/>
  <c r="F31"/>
  <c r="D31"/>
  <c r="R30"/>
  <c r="O30"/>
  <c r="L30"/>
  <c r="I30"/>
  <c r="J30" s="1"/>
  <c r="H30"/>
  <c r="G30"/>
  <c r="F30"/>
  <c r="D30"/>
  <c r="R29"/>
  <c r="O29"/>
  <c r="L29"/>
  <c r="I29"/>
  <c r="J29" s="1"/>
  <c r="H29"/>
  <c r="G29"/>
  <c r="F29"/>
  <c r="D29"/>
  <c r="R28"/>
  <c r="O28"/>
  <c r="L28"/>
  <c r="I28"/>
  <c r="J28" s="1"/>
  <c r="H28"/>
  <c r="G28"/>
  <c r="F28"/>
  <c r="D28"/>
  <c r="R27"/>
  <c r="O27"/>
  <c r="L27"/>
  <c r="I27"/>
  <c r="J27" s="1"/>
  <c r="H27"/>
  <c r="G27"/>
  <c r="F27"/>
  <c r="D27"/>
  <c r="R26"/>
  <c r="O26"/>
  <c r="L26"/>
  <c r="I26"/>
  <c r="J26" s="1"/>
  <c r="H26"/>
  <c r="G26"/>
  <c r="F26"/>
  <c r="D26"/>
  <c r="R25"/>
  <c r="O25"/>
  <c r="L25"/>
  <c r="I25"/>
  <c r="J25" s="1"/>
  <c r="H25"/>
  <c r="G25"/>
  <c r="F25"/>
  <c r="D25"/>
  <c r="R24"/>
  <c r="O24"/>
  <c r="L24"/>
  <c r="I24"/>
  <c r="J24" s="1"/>
  <c r="H24"/>
  <c r="G24"/>
  <c r="F24"/>
  <c r="D24"/>
  <c r="R23"/>
  <c r="O23"/>
  <c r="L23"/>
  <c r="I23"/>
  <c r="J23" s="1"/>
  <c r="H23"/>
  <c r="G23"/>
  <c r="F23"/>
  <c r="D23"/>
  <c r="R22"/>
  <c r="O22"/>
  <c r="L22"/>
  <c r="I22"/>
  <c r="J22" s="1"/>
  <c r="H22"/>
  <c r="G22"/>
  <c r="F22"/>
  <c r="D22"/>
  <c r="U21"/>
  <c r="R21"/>
  <c r="O21"/>
  <c r="L21"/>
  <c r="U20"/>
  <c r="R20"/>
  <c r="O20"/>
  <c r="L20"/>
  <c r="J20"/>
  <c r="U19"/>
  <c r="R19"/>
  <c r="O19"/>
  <c r="L19"/>
  <c r="I19"/>
  <c r="J19" s="1"/>
  <c r="H19"/>
  <c r="G19"/>
  <c r="F19"/>
  <c r="D19"/>
  <c r="U18"/>
  <c r="R18"/>
  <c r="O18"/>
  <c r="L18"/>
  <c r="I18"/>
  <c r="J18" s="1"/>
  <c r="H18"/>
  <c r="G18"/>
  <c r="F18"/>
  <c r="D18"/>
  <c r="U17"/>
  <c r="R17"/>
  <c r="O17"/>
  <c r="L17"/>
  <c r="I17"/>
  <c r="J17" s="1"/>
  <c r="H17"/>
  <c r="G17"/>
  <c r="F17"/>
  <c r="D17"/>
  <c r="U16"/>
  <c r="R16"/>
  <c r="O16"/>
  <c r="L16"/>
  <c r="I16"/>
  <c r="J16" s="1"/>
  <c r="H16"/>
  <c r="G16"/>
  <c r="F16"/>
  <c r="D16"/>
  <c r="U15"/>
  <c r="R15"/>
  <c r="O15"/>
  <c r="L15"/>
  <c r="I15"/>
  <c r="J15" s="1"/>
  <c r="H15"/>
  <c r="G15"/>
  <c r="F15"/>
  <c r="D15"/>
  <c r="U14"/>
  <c r="R14"/>
  <c r="O14"/>
  <c r="L14"/>
  <c r="I14"/>
  <c r="J14" s="1"/>
  <c r="H14"/>
  <c r="G14"/>
  <c r="F14"/>
  <c r="D14"/>
  <c r="U13"/>
  <c r="R13"/>
  <c r="O13"/>
  <c r="L13"/>
  <c r="I13"/>
  <c r="J13" s="1"/>
  <c r="H13"/>
  <c r="G13"/>
  <c r="F13"/>
  <c r="D13"/>
  <c r="U12"/>
  <c r="R12"/>
  <c r="O12"/>
  <c r="L12"/>
  <c r="I12"/>
  <c r="J12" s="1"/>
  <c r="H12"/>
  <c r="G12"/>
  <c r="F12"/>
  <c r="D12"/>
  <c r="U11"/>
  <c r="R11"/>
  <c r="O11"/>
  <c r="L11"/>
  <c r="I11"/>
  <c r="J11" s="1"/>
  <c r="H11"/>
  <c r="G11"/>
  <c r="F11"/>
  <c r="D11"/>
  <c r="U10"/>
  <c r="R10"/>
  <c r="O10"/>
  <c r="L10"/>
  <c r="I10"/>
  <c r="J10" s="1"/>
  <c r="H10"/>
  <c r="G10"/>
  <c r="F10"/>
  <c r="D10"/>
  <c r="I7"/>
  <c r="I54" i="32"/>
  <c r="H54"/>
  <c r="I53"/>
  <c r="H53"/>
  <c r="I52"/>
  <c r="H52"/>
  <c r="I51"/>
  <c r="H51"/>
  <c r="I50"/>
  <c r="H50"/>
  <c r="I49"/>
  <c r="H49"/>
  <c r="S67"/>
  <c r="H48"/>
  <c r="F48"/>
  <c r="F47"/>
  <c r="C47"/>
  <c r="F46"/>
  <c r="R43"/>
  <c r="O43"/>
  <c r="L43"/>
  <c r="I43"/>
  <c r="J43" s="1"/>
  <c r="H43"/>
  <c r="G43"/>
  <c r="F43"/>
  <c r="D43"/>
  <c r="R42"/>
  <c r="O42"/>
  <c r="L42"/>
  <c r="I42"/>
  <c r="J42" s="1"/>
  <c r="H42"/>
  <c r="G42"/>
  <c r="F42"/>
  <c r="D42"/>
  <c r="R41"/>
  <c r="O41"/>
  <c r="L41"/>
  <c r="I41"/>
  <c r="J41" s="1"/>
  <c r="H41"/>
  <c r="G41"/>
  <c r="F41"/>
  <c r="D41"/>
  <c r="R40"/>
  <c r="O40"/>
  <c r="L40"/>
  <c r="I40"/>
  <c r="J40" s="1"/>
  <c r="H40"/>
  <c r="G40"/>
  <c r="F40"/>
  <c r="D40"/>
  <c r="R39"/>
  <c r="O39"/>
  <c r="L39"/>
  <c r="I39"/>
  <c r="J39" s="1"/>
  <c r="H39"/>
  <c r="G39"/>
  <c r="F39"/>
  <c r="D39"/>
  <c r="R38"/>
  <c r="O38"/>
  <c r="L38"/>
  <c r="I38"/>
  <c r="J38" s="1"/>
  <c r="H38"/>
  <c r="G38"/>
  <c r="F38"/>
  <c r="D38"/>
  <c r="R37"/>
  <c r="O37"/>
  <c r="L37"/>
  <c r="I37"/>
  <c r="J37" s="1"/>
  <c r="H37"/>
  <c r="G37"/>
  <c r="F37"/>
  <c r="D37"/>
  <c r="R36"/>
  <c r="O36"/>
  <c r="L36"/>
  <c r="I36"/>
  <c r="J36" s="1"/>
  <c r="H36"/>
  <c r="G36"/>
  <c r="F36"/>
  <c r="D36"/>
  <c r="R35"/>
  <c r="O35"/>
  <c r="L35"/>
  <c r="I35"/>
  <c r="J35" s="1"/>
  <c r="H35"/>
  <c r="G35"/>
  <c r="F35"/>
  <c r="D35"/>
  <c r="R34"/>
  <c r="O34"/>
  <c r="L34"/>
  <c r="I34"/>
  <c r="J34" s="1"/>
  <c r="H34"/>
  <c r="G34"/>
  <c r="F34"/>
  <c r="D34"/>
  <c r="R33"/>
  <c r="O33"/>
  <c r="L33"/>
  <c r="I33"/>
  <c r="J33" s="1"/>
  <c r="H33"/>
  <c r="G33"/>
  <c r="F33"/>
  <c r="D33"/>
  <c r="R32"/>
  <c r="O32"/>
  <c r="L32"/>
  <c r="I32"/>
  <c r="J32" s="1"/>
  <c r="H32"/>
  <c r="G32"/>
  <c r="F32"/>
  <c r="D32"/>
  <c r="R31"/>
  <c r="O31"/>
  <c r="L31"/>
  <c r="I31"/>
  <c r="J31" s="1"/>
  <c r="H31"/>
  <c r="G31"/>
  <c r="F31"/>
  <c r="D31"/>
  <c r="R30"/>
  <c r="O30"/>
  <c r="L30"/>
  <c r="I30"/>
  <c r="J30" s="1"/>
  <c r="H30"/>
  <c r="G30"/>
  <c r="F30"/>
  <c r="D30"/>
  <c r="R29"/>
  <c r="O29"/>
  <c r="L29"/>
  <c r="I29"/>
  <c r="J29" s="1"/>
  <c r="H29"/>
  <c r="G29"/>
  <c r="F29"/>
  <c r="D29"/>
  <c r="R28"/>
  <c r="O28"/>
  <c r="L28"/>
  <c r="I28"/>
  <c r="J28" s="1"/>
  <c r="H28"/>
  <c r="G28"/>
  <c r="F28"/>
  <c r="D28"/>
  <c r="R27"/>
  <c r="O27"/>
  <c r="L27"/>
  <c r="I27"/>
  <c r="J27" s="1"/>
  <c r="H27"/>
  <c r="G27"/>
  <c r="F27"/>
  <c r="D27"/>
  <c r="R26"/>
  <c r="O26"/>
  <c r="L26"/>
  <c r="I26"/>
  <c r="J26" s="1"/>
  <c r="H26"/>
  <c r="G26"/>
  <c r="F26"/>
  <c r="D26"/>
  <c r="R25"/>
  <c r="O25"/>
  <c r="L25"/>
  <c r="I25"/>
  <c r="J25" s="1"/>
  <c r="H25"/>
  <c r="G25"/>
  <c r="F25"/>
  <c r="D25"/>
  <c r="R24"/>
  <c r="O24"/>
  <c r="L24"/>
  <c r="I24"/>
  <c r="J24" s="1"/>
  <c r="H24"/>
  <c r="G24"/>
  <c r="F24"/>
  <c r="D24"/>
  <c r="R23"/>
  <c r="O23"/>
  <c r="L23"/>
  <c r="I23"/>
  <c r="J23" s="1"/>
  <c r="H23"/>
  <c r="G23"/>
  <c r="F23"/>
  <c r="D23"/>
  <c r="R22"/>
  <c r="O22"/>
  <c r="L22"/>
  <c r="I22"/>
  <c r="J22" s="1"/>
  <c r="H22"/>
  <c r="G22"/>
  <c r="F22"/>
  <c r="D22"/>
  <c r="U21"/>
  <c r="R21"/>
  <c r="O21"/>
  <c r="L21"/>
  <c r="U20"/>
  <c r="R20"/>
  <c r="O20"/>
  <c r="L20"/>
  <c r="J20"/>
  <c r="U19"/>
  <c r="R19"/>
  <c r="O19"/>
  <c r="L19"/>
  <c r="I19"/>
  <c r="J19" s="1"/>
  <c r="H19"/>
  <c r="G19"/>
  <c r="F19"/>
  <c r="D19"/>
  <c r="U18"/>
  <c r="R18"/>
  <c r="O18"/>
  <c r="L18"/>
  <c r="I18"/>
  <c r="J18" s="1"/>
  <c r="H18"/>
  <c r="G18"/>
  <c r="F18"/>
  <c r="D18"/>
  <c r="U17"/>
  <c r="R17"/>
  <c r="O17"/>
  <c r="L17"/>
  <c r="I17"/>
  <c r="J17" s="1"/>
  <c r="H17"/>
  <c r="G17"/>
  <c r="F17"/>
  <c r="D17"/>
  <c r="U16"/>
  <c r="R16"/>
  <c r="O16"/>
  <c r="L16"/>
  <c r="I16"/>
  <c r="J16" s="1"/>
  <c r="H16"/>
  <c r="G16"/>
  <c r="F16"/>
  <c r="D16"/>
  <c r="U15"/>
  <c r="R15"/>
  <c r="O15"/>
  <c r="L15"/>
  <c r="I15"/>
  <c r="J15" s="1"/>
  <c r="H15"/>
  <c r="G15"/>
  <c r="F15"/>
  <c r="D15"/>
  <c r="U14"/>
  <c r="R14"/>
  <c r="O14"/>
  <c r="L14"/>
  <c r="I14"/>
  <c r="J14" s="1"/>
  <c r="H14"/>
  <c r="G14"/>
  <c r="F14"/>
  <c r="D14"/>
  <c r="U13"/>
  <c r="R13"/>
  <c r="O13"/>
  <c r="L13"/>
  <c r="I13"/>
  <c r="J13" s="1"/>
  <c r="H13"/>
  <c r="G13"/>
  <c r="F13"/>
  <c r="D13"/>
  <c r="U12"/>
  <c r="R12"/>
  <c r="O12"/>
  <c r="L12"/>
  <c r="I12"/>
  <c r="J12" s="1"/>
  <c r="H12"/>
  <c r="G12"/>
  <c r="F12"/>
  <c r="D12"/>
  <c r="U11"/>
  <c r="R11"/>
  <c r="O11"/>
  <c r="L11"/>
  <c r="I11"/>
  <c r="J11" s="1"/>
  <c r="H11"/>
  <c r="G11"/>
  <c r="F11"/>
  <c r="D11"/>
  <c r="U10"/>
  <c r="R10"/>
  <c r="O10"/>
  <c r="L10"/>
  <c r="I10"/>
  <c r="J10" s="1"/>
  <c r="H10"/>
  <c r="G10"/>
  <c r="F10"/>
  <c r="D10"/>
  <c r="I7"/>
  <c r="I7" i="29"/>
  <c r="I11" i="12"/>
  <c r="D2" i="1"/>
  <c r="J1" i="12" s="1"/>
  <c r="D24" i="20"/>
  <c r="C24"/>
  <c r="B24"/>
  <c r="D23"/>
  <c r="C23"/>
  <c r="B23"/>
  <c r="C22"/>
  <c r="B22"/>
  <c r="K43" i="34" l="1"/>
  <c r="H49"/>
  <c r="I46" i="33"/>
  <c r="I46" i="32"/>
  <c r="I55"/>
  <c r="C20" i="30"/>
  <c r="H20"/>
  <c r="C21"/>
  <c r="H21"/>
  <c r="C22"/>
  <c r="H22"/>
  <c r="C23"/>
  <c r="H23"/>
  <c r="C24"/>
  <c r="H24"/>
  <c r="C25"/>
  <c r="H25"/>
  <c r="C26"/>
  <c r="H26"/>
  <c r="C27"/>
  <c r="H27"/>
  <c r="C28"/>
  <c r="H28"/>
  <c r="C29"/>
  <c r="H29"/>
  <c r="C30"/>
  <c r="H30"/>
  <c r="C31"/>
  <c r="H31"/>
  <c r="H19"/>
  <c r="C19"/>
  <c r="C13"/>
  <c r="H13"/>
  <c r="C14"/>
  <c r="H14"/>
  <c r="C15"/>
  <c r="H15"/>
  <c r="C16"/>
  <c r="H16"/>
  <c r="C17"/>
  <c r="H17"/>
  <c r="C18"/>
  <c r="H18"/>
  <c r="H12"/>
  <c r="C12"/>
  <c r="C3"/>
  <c r="H3"/>
  <c r="C4"/>
  <c r="H4"/>
  <c r="C5"/>
  <c r="H5"/>
  <c r="C6"/>
  <c r="H6"/>
  <c r="C7"/>
  <c r="H7"/>
  <c r="C8"/>
  <c r="H8"/>
  <c r="C9"/>
  <c r="H9"/>
  <c r="C10"/>
  <c r="H10"/>
  <c r="C11"/>
  <c r="H11"/>
  <c r="H2"/>
  <c r="C2"/>
  <c r="A16" i="23" l="1"/>
  <c r="A17"/>
  <c r="A18"/>
  <c r="A19"/>
  <c r="A20"/>
  <c r="C20"/>
  <c r="H20"/>
  <c r="A21"/>
  <c r="C21"/>
  <c r="H21"/>
  <c r="A22"/>
  <c r="C22"/>
  <c r="H22"/>
  <c r="A23"/>
  <c r="C23"/>
  <c r="H23"/>
  <c r="A24"/>
  <c r="C24"/>
  <c r="H24"/>
  <c r="A25"/>
  <c r="C25"/>
  <c r="H25"/>
  <c r="A26"/>
  <c r="C26"/>
  <c r="H26"/>
  <c r="A27"/>
  <c r="C27"/>
  <c r="H27"/>
  <c r="A15"/>
  <c r="A3"/>
  <c r="A4"/>
  <c r="A5"/>
  <c r="A6"/>
  <c r="A7"/>
  <c r="A8"/>
  <c r="A9"/>
  <c r="A10"/>
  <c r="A11"/>
  <c r="A12"/>
  <c r="A13"/>
  <c r="A14"/>
  <c r="F18" i="17"/>
  <c r="G18"/>
  <c r="H18" s="1"/>
  <c r="I18"/>
  <c r="L18"/>
  <c r="F19"/>
  <c r="G19"/>
  <c r="H19" s="1"/>
  <c r="I19"/>
  <c r="L19"/>
  <c r="F20"/>
  <c r="G20"/>
  <c r="H20" s="1"/>
  <c r="I20"/>
  <c r="L20"/>
  <c r="F21"/>
  <c r="G21"/>
  <c r="H21" s="1"/>
  <c r="I21"/>
  <c r="L21"/>
  <c r="F22"/>
  <c r="G22"/>
  <c r="H22" s="1"/>
  <c r="I22"/>
  <c r="L22"/>
  <c r="F23"/>
  <c r="G23"/>
  <c r="H23" s="1"/>
  <c r="I23"/>
  <c r="L23"/>
  <c r="F24"/>
  <c r="G24"/>
  <c r="H24" s="1"/>
  <c r="I24"/>
  <c r="L24"/>
  <c r="F25"/>
  <c r="G25"/>
  <c r="H25" s="1"/>
  <c r="I25"/>
  <c r="L25"/>
  <c r="F26"/>
  <c r="G26"/>
  <c r="H26" s="1"/>
  <c r="I26"/>
  <c r="L26"/>
  <c r="F27"/>
  <c r="G27"/>
  <c r="H27" s="1"/>
  <c r="I27"/>
  <c r="L27"/>
  <c r="F28"/>
  <c r="G28"/>
  <c r="H28" s="1"/>
  <c r="I28"/>
  <c r="L28"/>
  <c r="F29"/>
  <c r="G29"/>
  <c r="H29" s="1"/>
  <c r="I29"/>
  <c r="L29"/>
  <c r="F30"/>
  <c r="G30"/>
  <c r="H30" s="1"/>
  <c r="I30"/>
  <c r="L30"/>
  <c r="F31"/>
  <c r="G31"/>
  <c r="H31" s="1"/>
  <c r="I31"/>
  <c r="L31"/>
  <c r="F32"/>
  <c r="G32"/>
  <c r="H32" s="1"/>
  <c r="I32"/>
  <c r="L32"/>
  <c r="F33"/>
  <c r="G33"/>
  <c r="H33" s="1"/>
  <c r="I33"/>
  <c r="L33"/>
  <c r="F34"/>
  <c r="G34"/>
  <c r="H34" s="1"/>
  <c r="I34"/>
  <c r="L34"/>
  <c r="F35"/>
  <c r="G35"/>
  <c r="H35" s="1"/>
  <c r="I35"/>
  <c r="L35"/>
  <c r="F36"/>
  <c r="G36"/>
  <c r="H36" s="1"/>
  <c r="I36"/>
  <c r="L36"/>
  <c r="F37"/>
  <c r="G37"/>
  <c r="H37" s="1"/>
  <c r="I37"/>
  <c r="L37"/>
  <c r="F38"/>
  <c r="G38"/>
  <c r="H38" s="1"/>
  <c r="I38"/>
  <c r="L38"/>
  <c r="F39"/>
  <c r="G39"/>
  <c r="H39" s="1"/>
  <c r="I39"/>
  <c r="L39"/>
  <c r="F16"/>
  <c r="G16"/>
  <c r="H16" s="1"/>
  <c r="I16"/>
  <c r="L16"/>
  <c r="F17"/>
  <c r="G17"/>
  <c r="H17" s="1"/>
  <c r="I17"/>
  <c r="L17"/>
  <c r="F8"/>
  <c r="G8"/>
  <c r="H8" s="1"/>
  <c r="I8"/>
  <c r="L8"/>
  <c r="F9"/>
  <c r="G9"/>
  <c r="H9" s="1"/>
  <c r="I9"/>
  <c r="L9"/>
  <c r="F10"/>
  <c r="G10"/>
  <c r="H10" s="1"/>
  <c r="I10"/>
  <c r="L10"/>
  <c r="F11"/>
  <c r="G11"/>
  <c r="H11" s="1"/>
  <c r="I11"/>
  <c r="L11"/>
  <c r="F12"/>
  <c r="G12"/>
  <c r="H12" s="1"/>
  <c r="I12"/>
  <c r="L12"/>
  <c r="F13"/>
  <c r="G13"/>
  <c r="H13" s="1"/>
  <c r="I13"/>
  <c r="L13"/>
  <c r="F14"/>
  <c r="G14"/>
  <c r="H14" s="1"/>
  <c r="I14"/>
  <c r="L14"/>
  <c r="F15"/>
  <c r="G15"/>
  <c r="H15" s="1"/>
  <c r="I15"/>
  <c r="L15"/>
  <c r="I7"/>
  <c r="G7"/>
  <c r="L7"/>
  <c r="F7"/>
  <c r="K7"/>
  <c r="I47" i="29"/>
  <c r="H47"/>
  <c r="I46"/>
  <c r="H46"/>
  <c r="I45"/>
  <c r="H45"/>
  <c r="I44"/>
  <c r="H44"/>
  <c r="I43"/>
  <c r="I48" s="1"/>
  <c r="H43"/>
  <c r="I42"/>
  <c r="H42"/>
  <c r="H41"/>
  <c r="F41"/>
  <c r="F40"/>
  <c r="C40"/>
  <c r="R35"/>
  <c r="O35"/>
  <c r="L35"/>
  <c r="I35"/>
  <c r="J35" s="1"/>
  <c r="H35"/>
  <c r="M27" i="23" s="1"/>
  <c r="G35" i="29"/>
  <c r="I27" i="23" s="1"/>
  <c r="D35" i="29"/>
  <c r="R34"/>
  <c r="O34"/>
  <c r="L34"/>
  <c r="I34"/>
  <c r="J34" s="1"/>
  <c r="H34"/>
  <c r="L27" i="23" s="1"/>
  <c r="G34" i="29"/>
  <c r="B27" i="23" s="1"/>
  <c r="D34" i="29"/>
  <c r="R33"/>
  <c r="O33"/>
  <c r="L33"/>
  <c r="I33"/>
  <c r="J33" s="1"/>
  <c r="H33"/>
  <c r="M26" i="23" s="1"/>
  <c r="G33" i="29"/>
  <c r="I26" i="23" s="1"/>
  <c r="D33" i="29"/>
  <c r="R32"/>
  <c r="O32"/>
  <c r="L32"/>
  <c r="I32"/>
  <c r="J32" s="1"/>
  <c r="H32"/>
  <c r="L26" i="23" s="1"/>
  <c r="G32" i="29"/>
  <c r="B26" i="23" s="1"/>
  <c r="D32" i="29"/>
  <c r="R31"/>
  <c r="O31"/>
  <c r="L31"/>
  <c r="I31"/>
  <c r="H31"/>
  <c r="M25" i="23" s="1"/>
  <c r="G31" i="29"/>
  <c r="I25" i="23" s="1"/>
  <c r="D31" i="29"/>
  <c r="R30"/>
  <c r="O30"/>
  <c r="L30"/>
  <c r="I30"/>
  <c r="J30" s="1"/>
  <c r="H30"/>
  <c r="L25" i="23" s="1"/>
  <c r="G30" i="29"/>
  <c r="B25" i="23" s="1"/>
  <c r="D30" i="29"/>
  <c r="R29"/>
  <c r="O29"/>
  <c r="L29"/>
  <c r="I29"/>
  <c r="J29" s="1"/>
  <c r="H29"/>
  <c r="M24" i="23" s="1"/>
  <c r="G29" i="29"/>
  <c r="I24" i="23" s="1"/>
  <c r="D29" i="29"/>
  <c r="R28"/>
  <c r="O28"/>
  <c r="L28"/>
  <c r="I28"/>
  <c r="J28" s="1"/>
  <c r="H28"/>
  <c r="L24" i="23" s="1"/>
  <c r="G28" i="29"/>
  <c r="B24" i="23" s="1"/>
  <c r="D28" i="29"/>
  <c r="R27"/>
  <c r="O27"/>
  <c r="L27"/>
  <c r="I27"/>
  <c r="J27" s="1"/>
  <c r="H27"/>
  <c r="M23" i="23" s="1"/>
  <c r="G27" i="29"/>
  <c r="I23" i="23" s="1"/>
  <c r="D27" i="29"/>
  <c r="R26"/>
  <c r="O26"/>
  <c r="L26"/>
  <c r="I26"/>
  <c r="N23" i="23" s="1"/>
  <c r="H26" i="29"/>
  <c r="L23" i="23" s="1"/>
  <c r="G26" i="29"/>
  <c r="B23" i="23" s="1"/>
  <c r="D26" i="29"/>
  <c r="R25"/>
  <c r="O25"/>
  <c r="L25"/>
  <c r="I25"/>
  <c r="J25" s="1"/>
  <c r="H25"/>
  <c r="M22" i="23" s="1"/>
  <c r="G25" i="29"/>
  <c r="I22" i="23" s="1"/>
  <c r="D25" i="29"/>
  <c r="R24"/>
  <c r="O24"/>
  <c r="L24"/>
  <c r="I24"/>
  <c r="N22" i="23" s="1"/>
  <c r="H24" i="29"/>
  <c r="L22" i="23" s="1"/>
  <c r="G24" i="29"/>
  <c r="B22" i="23" s="1"/>
  <c r="D24" i="29"/>
  <c r="R23"/>
  <c r="O23"/>
  <c r="L23"/>
  <c r="I23"/>
  <c r="J23" s="1"/>
  <c r="H23"/>
  <c r="M21" i="23" s="1"/>
  <c r="G23" i="29"/>
  <c r="I21" i="23" s="1"/>
  <c r="D23" i="29"/>
  <c r="R22"/>
  <c r="O22"/>
  <c r="L22"/>
  <c r="I22"/>
  <c r="J22" s="1"/>
  <c r="H22"/>
  <c r="L21" i="23" s="1"/>
  <c r="G22" i="29"/>
  <c r="B21" i="23" s="1"/>
  <c r="D22" i="29"/>
  <c r="U21"/>
  <c r="R21"/>
  <c r="O21"/>
  <c r="L21"/>
  <c r="I21"/>
  <c r="H21"/>
  <c r="M20" i="23" s="1"/>
  <c r="G21" i="29"/>
  <c r="I20" i="23" s="1"/>
  <c r="D21" i="29"/>
  <c r="U20"/>
  <c r="R20"/>
  <c r="O20"/>
  <c r="L20"/>
  <c r="I20"/>
  <c r="N20" i="23" s="1"/>
  <c r="H20" i="29"/>
  <c r="L20" i="23" s="1"/>
  <c r="G20" i="29"/>
  <c r="B20" i="23" s="1"/>
  <c r="D20" i="29"/>
  <c r="U19"/>
  <c r="R19"/>
  <c r="O19"/>
  <c r="L19"/>
  <c r="I19"/>
  <c r="H19"/>
  <c r="M19" i="23" s="1"/>
  <c r="G19" i="29"/>
  <c r="I19" i="23" s="1"/>
  <c r="D19" i="29"/>
  <c r="U18"/>
  <c r="R18"/>
  <c r="O18"/>
  <c r="L18"/>
  <c r="I18"/>
  <c r="N19" i="23" s="1"/>
  <c r="H18" i="29"/>
  <c r="L19" i="23" s="1"/>
  <c r="G18" i="29"/>
  <c r="B19" i="23" s="1"/>
  <c r="D18" i="29"/>
  <c r="U17"/>
  <c r="R17"/>
  <c r="O17"/>
  <c r="L17"/>
  <c r="I17"/>
  <c r="H17"/>
  <c r="M18" i="23" s="1"/>
  <c r="G17" i="29"/>
  <c r="I18" i="23" s="1"/>
  <c r="D17" i="29"/>
  <c r="U16"/>
  <c r="R16"/>
  <c r="O16"/>
  <c r="L16"/>
  <c r="I16"/>
  <c r="N18" i="23" s="1"/>
  <c r="H16" i="29"/>
  <c r="L18" i="23" s="1"/>
  <c r="G16" i="29"/>
  <c r="B18" i="23" s="1"/>
  <c r="D16" i="29"/>
  <c r="U15"/>
  <c r="R15"/>
  <c r="O15"/>
  <c r="L15"/>
  <c r="I15"/>
  <c r="H15"/>
  <c r="M17" i="23" s="1"/>
  <c r="G15" i="29"/>
  <c r="I17" i="23" s="1"/>
  <c r="D15" i="29"/>
  <c r="U14"/>
  <c r="R14"/>
  <c r="O14"/>
  <c r="L14"/>
  <c r="I14"/>
  <c r="H14"/>
  <c r="L17" i="23" s="1"/>
  <c r="G14" i="29"/>
  <c r="B17" i="23" s="1"/>
  <c r="D14" i="29"/>
  <c r="U13"/>
  <c r="R13"/>
  <c r="O13"/>
  <c r="L13"/>
  <c r="I13"/>
  <c r="H13"/>
  <c r="M16" i="23" s="1"/>
  <c r="G13" i="29"/>
  <c r="I16" i="23" s="1"/>
  <c r="D13" i="29"/>
  <c r="U12"/>
  <c r="R12"/>
  <c r="O12"/>
  <c r="L12"/>
  <c r="I12"/>
  <c r="N16" i="23" s="1"/>
  <c r="H12" i="29"/>
  <c r="L16" i="23" s="1"/>
  <c r="G12" i="29"/>
  <c r="B16" i="23" s="1"/>
  <c r="D12" i="29"/>
  <c r="U11"/>
  <c r="R11"/>
  <c r="O11"/>
  <c r="L11"/>
  <c r="I11"/>
  <c r="H11"/>
  <c r="M15" i="23" s="1"/>
  <c r="G11" i="29"/>
  <c r="I15" i="23" s="1"/>
  <c r="D11" i="29"/>
  <c r="U10"/>
  <c r="R10"/>
  <c r="O10"/>
  <c r="L10"/>
  <c r="I10"/>
  <c r="N15" i="23" s="1"/>
  <c r="H10" i="29"/>
  <c r="L15" i="23" s="1"/>
  <c r="G10" i="29"/>
  <c r="B15" i="23" s="1"/>
  <c r="D10" i="29"/>
  <c r="D12" i="21"/>
  <c r="G12"/>
  <c r="B3" i="23" s="1"/>
  <c r="H12" i="21"/>
  <c r="L3" i="23" s="1"/>
  <c r="I12" i="21"/>
  <c r="N3" i="23" s="1"/>
  <c r="D13" i="21"/>
  <c r="G13"/>
  <c r="I3" i="23" s="1"/>
  <c r="H13" i="21"/>
  <c r="M3" i="23" s="1"/>
  <c r="I13" i="21"/>
  <c r="O3" i="23" s="1"/>
  <c r="D14" i="21"/>
  <c r="G14"/>
  <c r="B4" i="23" s="1"/>
  <c r="H14" i="21"/>
  <c r="L4" i="23" s="1"/>
  <c r="I14" i="21"/>
  <c r="N4" i="23" s="1"/>
  <c r="D15" i="21"/>
  <c r="G15"/>
  <c r="I4" i="23" s="1"/>
  <c r="H15" i="21"/>
  <c r="M4" i="23" s="1"/>
  <c r="I15" i="21"/>
  <c r="O4" i="23" s="1"/>
  <c r="D16" i="21"/>
  <c r="G16"/>
  <c r="B5" i="23" s="1"/>
  <c r="H16" i="21"/>
  <c r="L5" i="23" s="1"/>
  <c r="I16" i="21"/>
  <c r="N5" i="23" s="1"/>
  <c r="D17" i="21"/>
  <c r="G17"/>
  <c r="I5" i="23" s="1"/>
  <c r="H17" i="21"/>
  <c r="M5" i="23" s="1"/>
  <c r="I17" i="21"/>
  <c r="O5" i="23" s="1"/>
  <c r="D18" i="21"/>
  <c r="G18"/>
  <c r="B6" i="23" s="1"/>
  <c r="H18" i="21"/>
  <c r="L6" i="23" s="1"/>
  <c r="I18" i="21"/>
  <c r="N6" i="23" s="1"/>
  <c r="D19" i="21"/>
  <c r="G19"/>
  <c r="I6" i="23" s="1"/>
  <c r="H19" i="21"/>
  <c r="M6" i="23" s="1"/>
  <c r="I19" i="21"/>
  <c r="O6" i="23" s="1"/>
  <c r="D20" i="21"/>
  <c r="G20"/>
  <c r="B7" i="23" s="1"/>
  <c r="H20" i="21"/>
  <c r="L7" i="23" s="1"/>
  <c r="I20" i="21"/>
  <c r="N7" i="23" s="1"/>
  <c r="D21" i="21"/>
  <c r="G21"/>
  <c r="I7" i="23" s="1"/>
  <c r="H21" i="21"/>
  <c r="M7" i="23" s="1"/>
  <c r="I21" i="21"/>
  <c r="O7" i="23" s="1"/>
  <c r="D22" i="21"/>
  <c r="G22"/>
  <c r="B8" i="23" s="1"/>
  <c r="H22" i="21"/>
  <c r="L8" i="23" s="1"/>
  <c r="I22" i="21"/>
  <c r="N8" i="23" s="1"/>
  <c r="D23" i="21"/>
  <c r="G23"/>
  <c r="I8" i="23" s="1"/>
  <c r="H23" i="21"/>
  <c r="M8" i="23" s="1"/>
  <c r="I23" i="21"/>
  <c r="O8" i="23" s="1"/>
  <c r="D24" i="21"/>
  <c r="G24"/>
  <c r="B9" i="23" s="1"/>
  <c r="H24" i="21"/>
  <c r="L9" i="23" s="1"/>
  <c r="I24" i="21"/>
  <c r="N9" i="23" s="1"/>
  <c r="D25" i="21"/>
  <c r="G25"/>
  <c r="I9" i="23" s="1"/>
  <c r="H25" i="21"/>
  <c r="M9" i="23" s="1"/>
  <c r="I25" i="21"/>
  <c r="O9" i="23" s="1"/>
  <c r="D26" i="21"/>
  <c r="G26"/>
  <c r="B10" i="23" s="1"/>
  <c r="H26" i="21"/>
  <c r="L10" i="23" s="1"/>
  <c r="I26" i="21"/>
  <c r="N10" i="23" s="1"/>
  <c r="D27" i="21"/>
  <c r="G27"/>
  <c r="I10" i="23" s="1"/>
  <c r="H27" i="21"/>
  <c r="M10" i="23" s="1"/>
  <c r="I27" i="21"/>
  <c r="O10" i="23" s="1"/>
  <c r="D28" i="21"/>
  <c r="G28"/>
  <c r="B11" i="23" s="1"/>
  <c r="H28" i="21"/>
  <c r="L11" i="23" s="1"/>
  <c r="I28" i="21"/>
  <c r="N11" i="23" s="1"/>
  <c r="D29" i="21"/>
  <c r="G29"/>
  <c r="I11" i="23" s="1"/>
  <c r="H29" i="21"/>
  <c r="M11" i="23" s="1"/>
  <c r="I29" i="21"/>
  <c r="O11" i="23" s="1"/>
  <c r="D30" i="21"/>
  <c r="G30"/>
  <c r="B12" i="23" s="1"/>
  <c r="H30" i="21"/>
  <c r="L12" i="23" s="1"/>
  <c r="I30" i="21"/>
  <c r="N12" i="23" s="1"/>
  <c r="D31" i="21"/>
  <c r="G31"/>
  <c r="I12" i="23" s="1"/>
  <c r="H31" i="21"/>
  <c r="M12" i="23" s="1"/>
  <c r="I31" i="21"/>
  <c r="O12" i="23" s="1"/>
  <c r="D32" i="21"/>
  <c r="G32"/>
  <c r="B13" i="23" s="1"/>
  <c r="H32" i="21"/>
  <c r="L13" i="23" s="1"/>
  <c r="I32" i="21"/>
  <c r="N13" i="23" s="1"/>
  <c r="D33" i="21"/>
  <c r="G33"/>
  <c r="I13" i="23" s="1"/>
  <c r="H33" i="21"/>
  <c r="M13" i="23" s="1"/>
  <c r="I33" i="21"/>
  <c r="O13" i="23" s="1"/>
  <c r="D34" i="21"/>
  <c r="G34"/>
  <c r="B14" i="23" s="1"/>
  <c r="H34" i="21"/>
  <c r="L14" i="23" s="1"/>
  <c r="I34" i="21"/>
  <c r="N14" i="23" s="1"/>
  <c r="D35" i="21"/>
  <c r="G35"/>
  <c r="I14" i="23" s="1"/>
  <c r="H35" i="21"/>
  <c r="M14" i="23" s="1"/>
  <c r="I35" i="21"/>
  <c r="O14" i="23" s="1"/>
  <c r="G11" i="21"/>
  <c r="I2" i="23" s="1"/>
  <c r="H11" i="21"/>
  <c r="M2" i="23" s="1"/>
  <c r="I11" i="21"/>
  <c r="O2" i="23" s="1"/>
  <c r="I10" i="21"/>
  <c r="N2" i="23" s="1"/>
  <c r="H10" i="21"/>
  <c r="L2" i="23" s="1"/>
  <c r="G10" i="21"/>
  <c r="B2" i="23" s="1"/>
  <c r="D11" i="21"/>
  <c r="D10"/>
  <c r="D12" i="7"/>
  <c r="D13"/>
  <c r="D14"/>
  <c r="D15"/>
  <c r="D16"/>
  <c r="D17"/>
  <c r="D18"/>
  <c r="D19"/>
  <c r="D20"/>
  <c r="D21"/>
  <c r="D22"/>
  <c r="D23"/>
  <c r="D24"/>
  <c r="D25"/>
  <c r="D26"/>
  <c r="D27"/>
  <c r="D28"/>
  <c r="D29"/>
  <c r="D30"/>
  <c r="D31"/>
  <c r="D32"/>
  <c r="D33"/>
  <c r="D34"/>
  <c r="D35"/>
  <c r="D11"/>
  <c r="G12"/>
  <c r="B20" i="30" s="1"/>
  <c r="H12" i="7"/>
  <c r="L20" i="30" s="1"/>
  <c r="I12" i="7"/>
  <c r="N20" i="30" s="1"/>
  <c r="G13" i="7"/>
  <c r="I20" i="30" s="1"/>
  <c r="H13" i="7"/>
  <c r="M20" i="30" s="1"/>
  <c r="I13" i="7"/>
  <c r="O20" i="30" s="1"/>
  <c r="G14" i="7"/>
  <c r="B21" i="30" s="1"/>
  <c r="H14" i="7"/>
  <c r="L21" i="30" s="1"/>
  <c r="I14" i="7"/>
  <c r="N21" i="30" s="1"/>
  <c r="G15" i="7"/>
  <c r="I21" i="30" s="1"/>
  <c r="H15" i="7"/>
  <c r="M21" i="30" s="1"/>
  <c r="I15" i="7"/>
  <c r="O21" i="30" s="1"/>
  <c r="G16" i="7"/>
  <c r="B22" i="30" s="1"/>
  <c r="H16" i="7"/>
  <c r="L22" i="30" s="1"/>
  <c r="I16" i="7"/>
  <c r="N22" i="30" s="1"/>
  <c r="G17" i="7"/>
  <c r="I22" i="30" s="1"/>
  <c r="H17" i="7"/>
  <c r="M22" i="30" s="1"/>
  <c r="I17" i="7"/>
  <c r="O22" i="30" s="1"/>
  <c r="G18" i="7"/>
  <c r="B23" i="30" s="1"/>
  <c r="H18" i="7"/>
  <c r="L23" i="30" s="1"/>
  <c r="I18" i="7"/>
  <c r="N23" i="30" s="1"/>
  <c r="G19" i="7"/>
  <c r="I23" i="30" s="1"/>
  <c r="H19" i="7"/>
  <c r="M23" i="30" s="1"/>
  <c r="I19" i="7"/>
  <c r="O23" i="30" s="1"/>
  <c r="G20" i="7"/>
  <c r="B24" i="30" s="1"/>
  <c r="H20" i="7"/>
  <c r="L24" i="30" s="1"/>
  <c r="I20" i="7"/>
  <c r="N24" i="30" s="1"/>
  <c r="G21" i="7"/>
  <c r="I24" i="30" s="1"/>
  <c r="H21" i="7"/>
  <c r="M24" i="30" s="1"/>
  <c r="I21" i="7"/>
  <c r="O24" i="30" s="1"/>
  <c r="G22" i="7"/>
  <c r="B25" i="30" s="1"/>
  <c r="H22" i="7"/>
  <c r="L25" i="30" s="1"/>
  <c r="I22" i="7"/>
  <c r="N25" i="30" s="1"/>
  <c r="G23" i="7"/>
  <c r="I25" i="30" s="1"/>
  <c r="H23" i="7"/>
  <c r="M25" i="30" s="1"/>
  <c r="I23" i="7"/>
  <c r="O25" i="30" s="1"/>
  <c r="G24" i="7"/>
  <c r="B26" i="30" s="1"/>
  <c r="H24" i="7"/>
  <c r="L26" i="30" s="1"/>
  <c r="I24" i="7"/>
  <c r="N26" i="30" s="1"/>
  <c r="G25" i="7"/>
  <c r="I26" i="30" s="1"/>
  <c r="H25" i="7"/>
  <c r="M26" i="30" s="1"/>
  <c r="I25" i="7"/>
  <c r="O26" i="30" s="1"/>
  <c r="G26" i="7"/>
  <c r="B27" i="30" s="1"/>
  <c r="H26" i="7"/>
  <c r="L27" i="30" s="1"/>
  <c r="I26" i="7"/>
  <c r="N27" i="30" s="1"/>
  <c r="G27" i="7"/>
  <c r="I27" i="30" s="1"/>
  <c r="H27" i="7"/>
  <c r="M27" i="30" s="1"/>
  <c r="I27" i="7"/>
  <c r="O27" i="30" s="1"/>
  <c r="G28" i="7"/>
  <c r="B28" i="30" s="1"/>
  <c r="H28" i="7"/>
  <c r="L28" i="30" s="1"/>
  <c r="I28" i="7"/>
  <c r="N28" i="30" s="1"/>
  <c r="G29" i="7"/>
  <c r="I28" i="30" s="1"/>
  <c r="H29" i="7"/>
  <c r="M28" i="30" s="1"/>
  <c r="I29" i="7"/>
  <c r="O28" i="30" s="1"/>
  <c r="G30" i="7"/>
  <c r="B29" i="30" s="1"/>
  <c r="H30" i="7"/>
  <c r="L29" i="30" s="1"/>
  <c r="I30" i="7"/>
  <c r="N29" i="30" s="1"/>
  <c r="G31" i="7"/>
  <c r="I29" i="30" s="1"/>
  <c r="H31" i="7"/>
  <c r="M29" i="30" s="1"/>
  <c r="I31" i="7"/>
  <c r="O29" i="30" s="1"/>
  <c r="G32" i="7"/>
  <c r="B30" i="30" s="1"/>
  <c r="H32" i="7"/>
  <c r="L30" i="30" s="1"/>
  <c r="I32" i="7"/>
  <c r="N30" i="30" s="1"/>
  <c r="G33" i="7"/>
  <c r="I30" i="30" s="1"/>
  <c r="H33" i="7"/>
  <c r="M30" i="30" s="1"/>
  <c r="I33" i="7"/>
  <c r="O30" i="30" s="1"/>
  <c r="G34" i="7"/>
  <c r="B31" i="30" s="1"/>
  <c r="H34" i="7"/>
  <c r="L31" i="30" s="1"/>
  <c r="I34" i="7"/>
  <c r="N31" i="30" s="1"/>
  <c r="G35" i="7"/>
  <c r="I31" i="30" s="1"/>
  <c r="H35" i="7"/>
  <c r="M31" i="30" s="1"/>
  <c r="I35" i="7"/>
  <c r="O31" i="30" s="1"/>
  <c r="G11" i="7"/>
  <c r="I19" i="30" s="1"/>
  <c r="H11" i="7"/>
  <c r="M19" i="30" s="1"/>
  <c r="I11" i="7"/>
  <c r="O19" i="30" s="1"/>
  <c r="I10" i="7"/>
  <c r="N19" i="30" s="1"/>
  <c r="H10" i="7"/>
  <c r="L19" i="30" s="1"/>
  <c r="G10" i="7"/>
  <c r="B19" i="30" s="1"/>
  <c r="D10" i="7"/>
  <c r="H24" i="6"/>
  <c r="L13" i="30" s="1"/>
  <c r="H25" i="6"/>
  <c r="M13" i="30" s="1"/>
  <c r="H26" i="6"/>
  <c r="L14" i="30" s="1"/>
  <c r="H27" i="6"/>
  <c r="M14" i="30" s="1"/>
  <c r="H28" i="6"/>
  <c r="L15" i="30" s="1"/>
  <c r="H29" i="6"/>
  <c r="M15" i="30" s="1"/>
  <c r="H30" i="6"/>
  <c r="L16" i="30" s="1"/>
  <c r="H31" i="6"/>
  <c r="M16" i="30" s="1"/>
  <c r="H32" i="6"/>
  <c r="L17" i="30" s="1"/>
  <c r="H33" i="6"/>
  <c r="M17" i="30" s="1"/>
  <c r="H34" i="6"/>
  <c r="L18" i="30" s="1"/>
  <c r="H35" i="6"/>
  <c r="M18" i="30" s="1"/>
  <c r="H23" i="6"/>
  <c r="M12" i="30" s="1"/>
  <c r="H22" i="6"/>
  <c r="L12" i="30" s="1"/>
  <c r="G23" i="6"/>
  <c r="I12" i="30" s="1"/>
  <c r="I23" i="6"/>
  <c r="O12" i="30" s="1"/>
  <c r="G24" i="6"/>
  <c r="B13" i="30" s="1"/>
  <c r="I24" i="6"/>
  <c r="N13" i="30" s="1"/>
  <c r="G25" i="6"/>
  <c r="I13" i="30" s="1"/>
  <c r="I25" i="6"/>
  <c r="O13" i="30" s="1"/>
  <c r="G26" i="6"/>
  <c r="B14" i="30" s="1"/>
  <c r="I26" i="6"/>
  <c r="N14" i="30" s="1"/>
  <c r="G27" i="6"/>
  <c r="I14" i="30" s="1"/>
  <c r="I27" i="6"/>
  <c r="O14" i="30" s="1"/>
  <c r="G28" i="6"/>
  <c r="B15" i="30" s="1"/>
  <c r="I28" i="6"/>
  <c r="N15" i="30" s="1"/>
  <c r="G29" i="6"/>
  <c r="I15" i="30" s="1"/>
  <c r="I29" i="6"/>
  <c r="O15" i="30" s="1"/>
  <c r="G30" i="6"/>
  <c r="B16" i="30" s="1"/>
  <c r="I30" i="6"/>
  <c r="N16" i="30" s="1"/>
  <c r="G31" i="6"/>
  <c r="I16" i="30" s="1"/>
  <c r="I31" i="6"/>
  <c r="O16" i="30" s="1"/>
  <c r="G32" i="6"/>
  <c r="B17" i="30" s="1"/>
  <c r="I32" i="6"/>
  <c r="N17" i="30" s="1"/>
  <c r="G33" i="6"/>
  <c r="I17" i="30" s="1"/>
  <c r="I33" i="6"/>
  <c r="O17" i="30" s="1"/>
  <c r="G34" i="6"/>
  <c r="B18" i="30" s="1"/>
  <c r="I34" i="6"/>
  <c r="N18" i="30" s="1"/>
  <c r="G35" i="6"/>
  <c r="I18" i="30" s="1"/>
  <c r="I35" i="6"/>
  <c r="O18" i="30" s="1"/>
  <c r="D23" i="6"/>
  <c r="D24"/>
  <c r="D25"/>
  <c r="D26"/>
  <c r="D27"/>
  <c r="D28"/>
  <c r="D29"/>
  <c r="D30"/>
  <c r="D31"/>
  <c r="D32"/>
  <c r="D33"/>
  <c r="D34"/>
  <c r="D35"/>
  <c r="I22"/>
  <c r="N12" i="30" s="1"/>
  <c r="G22" i="6"/>
  <c r="B12" i="30" s="1"/>
  <c r="D22" i="6"/>
  <c r="G11"/>
  <c r="B3" i="30" s="1"/>
  <c r="H11" i="6"/>
  <c r="L3" i="30" s="1"/>
  <c r="I11" i="6"/>
  <c r="N3" i="30" s="1"/>
  <c r="G12" i="6"/>
  <c r="B4" i="30" s="1"/>
  <c r="H12" i="6"/>
  <c r="L4" i="30" s="1"/>
  <c r="I12" i="6"/>
  <c r="N4" i="30" s="1"/>
  <c r="G13" i="6"/>
  <c r="B5" i="30" s="1"/>
  <c r="H13" i="6"/>
  <c r="L5" i="30" s="1"/>
  <c r="I13" i="6"/>
  <c r="N5" i="30" s="1"/>
  <c r="G14" i="6"/>
  <c r="B6" i="30" s="1"/>
  <c r="H14" i="6"/>
  <c r="L6" i="30" s="1"/>
  <c r="I14" i="6"/>
  <c r="N6" i="30" s="1"/>
  <c r="G15" i="6"/>
  <c r="B7" i="30" s="1"/>
  <c r="H15" i="6"/>
  <c r="L7" i="30" s="1"/>
  <c r="I15" i="6"/>
  <c r="N7" i="30" s="1"/>
  <c r="G16" i="6"/>
  <c r="B8" i="30" s="1"/>
  <c r="H16" i="6"/>
  <c r="L8" i="30" s="1"/>
  <c r="I16" i="6"/>
  <c r="N8" i="30" s="1"/>
  <c r="G17" i="6"/>
  <c r="B9" i="30" s="1"/>
  <c r="H17" i="6"/>
  <c r="L9" i="30" s="1"/>
  <c r="I17" i="6"/>
  <c r="N9" i="30" s="1"/>
  <c r="G18" i="6"/>
  <c r="B10" i="30" s="1"/>
  <c r="H18" i="6"/>
  <c r="L10" i="30" s="1"/>
  <c r="I18" i="6"/>
  <c r="N10" i="30" s="1"/>
  <c r="G19" i="6"/>
  <c r="B11" i="30" s="1"/>
  <c r="H19" i="6"/>
  <c r="L11" i="30" s="1"/>
  <c r="I19" i="6"/>
  <c r="N11" i="30" s="1"/>
  <c r="D11" i="6"/>
  <c r="D12"/>
  <c r="D13"/>
  <c r="D14"/>
  <c r="D15"/>
  <c r="D16"/>
  <c r="D17"/>
  <c r="D18"/>
  <c r="D19"/>
  <c r="I10"/>
  <c r="N2" i="30" s="1"/>
  <c r="H10" i="6"/>
  <c r="L2" i="30" s="1"/>
  <c r="G10" i="6"/>
  <c r="B2" i="30" s="1"/>
  <c r="D10" i="6"/>
  <c r="C3" i="12"/>
  <c r="B27" i="20"/>
  <c r="B28"/>
  <c r="B29"/>
  <c r="B30"/>
  <c r="B26"/>
  <c r="G27"/>
  <c r="G28"/>
  <c r="G29"/>
  <c r="G30"/>
  <c r="G26"/>
  <c r="F27"/>
  <c r="F28"/>
  <c r="F29"/>
  <c r="F30"/>
  <c r="F26"/>
  <c r="J9" i="12"/>
  <c r="J7"/>
  <c r="J5"/>
  <c r="J4"/>
  <c r="C6"/>
  <c r="C5"/>
  <c r="O19" i="19"/>
  <c r="N20"/>
  <c r="O20"/>
  <c r="N21"/>
  <c r="O21"/>
  <c r="N22"/>
  <c r="O22"/>
  <c r="N23"/>
  <c r="O23"/>
  <c r="N24"/>
  <c r="O24"/>
  <c r="N25"/>
  <c r="O25"/>
  <c r="N26"/>
  <c r="O26"/>
  <c r="N27"/>
  <c r="O27"/>
  <c r="N28"/>
  <c r="O28"/>
  <c r="N29"/>
  <c r="O29"/>
  <c r="N30"/>
  <c r="O30"/>
  <c r="N31"/>
  <c r="O31"/>
  <c r="N19"/>
  <c r="N13"/>
  <c r="O13"/>
  <c r="N14"/>
  <c r="O14"/>
  <c r="N15"/>
  <c r="O15"/>
  <c r="N16"/>
  <c r="O16"/>
  <c r="N17"/>
  <c r="O17"/>
  <c r="N18"/>
  <c r="O18"/>
  <c r="O12"/>
  <c r="N12"/>
  <c r="B12"/>
  <c r="C40" i="21"/>
  <c r="H41"/>
  <c r="F41"/>
  <c r="F40"/>
  <c r="F39"/>
  <c r="R35"/>
  <c r="O35"/>
  <c r="L35"/>
  <c r="R34"/>
  <c r="O34"/>
  <c r="L34"/>
  <c r="R33"/>
  <c r="O33"/>
  <c r="L33"/>
  <c r="R32"/>
  <c r="O32"/>
  <c r="L32"/>
  <c r="R31"/>
  <c r="O31"/>
  <c r="L31"/>
  <c r="R30"/>
  <c r="O30"/>
  <c r="L30"/>
  <c r="R29"/>
  <c r="O29"/>
  <c r="L29"/>
  <c r="R28"/>
  <c r="O28"/>
  <c r="L28"/>
  <c r="R27"/>
  <c r="O27"/>
  <c r="L27"/>
  <c r="R26"/>
  <c r="O26"/>
  <c r="L26"/>
  <c r="R25"/>
  <c r="O25"/>
  <c r="L25"/>
  <c r="R24"/>
  <c r="O24"/>
  <c r="L24"/>
  <c r="R23"/>
  <c r="O23"/>
  <c r="L23"/>
  <c r="R22"/>
  <c r="O22"/>
  <c r="L22"/>
  <c r="U21"/>
  <c r="R21"/>
  <c r="O21"/>
  <c r="L21"/>
  <c r="J21"/>
  <c r="U20"/>
  <c r="R20"/>
  <c r="O20"/>
  <c r="L20"/>
  <c r="U19"/>
  <c r="R19"/>
  <c r="O19"/>
  <c r="L19"/>
  <c r="J19"/>
  <c r="U18"/>
  <c r="R18"/>
  <c r="O18"/>
  <c r="L18"/>
  <c r="U17"/>
  <c r="R17"/>
  <c r="O17"/>
  <c r="L17"/>
  <c r="U16"/>
  <c r="R16"/>
  <c r="O16"/>
  <c r="L16"/>
  <c r="U15"/>
  <c r="R15"/>
  <c r="O15"/>
  <c r="L15"/>
  <c r="U14"/>
  <c r="R14"/>
  <c r="O14"/>
  <c r="L14"/>
  <c r="U13"/>
  <c r="R13"/>
  <c r="O13"/>
  <c r="L13"/>
  <c r="U12"/>
  <c r="R12"/>
  <c r="O12"/>
  <c r="L12"/>
  <c r="U11"/>
  <c r="R11"/>
  <c r="O11"/>
  <c r="L11"/>
  <c r="U10"/>
  <c r="R10"/>
  <c r="O10"/>
  <c r="L10"/>
  <c r="A2" i="23"/>
  <c r="I47" i="21"/>
  <c r="H47"/>
  <c r="I46"/>
  <c r="H46"/>
  <c r="I45"/>
  <c r="H45"/>
  <c r="I44"/>
  <c r="H44"/>
  <c r="I43"/>
  <c r="H43"/>
  <c r="I42"/>
  <c r="H42"/>
  <c r="J14" i="29" l="1"/>
  <c r="N17" i="23"/>
  <c r="J13" i="29"/>
  <c r="O16" i="23"/>
  <c r="J17" i="29"/>
  <c r="O18" i="23"/>
  <c r="J21" i="29"/>
  <c r="O20" i="23"/>
  <c r="J31" i="29"/>
  <c r="O25" i="23"/>
  <c r="F45" i="33"/>
  <c r="F45" i="32"/>
  <c r="E42" i="34"/>
  <c r="J11" i="29"/>
  <c r="O15" i="23"/>
  <c r="J15" i="29"/>
  <c r="O17" i="23"/>
  <c r="J19" i="29"/>
  <c r="O19" i="23"/>
  <c r="H29" i="20"/>
  <c r="H28"/>
  <c r="H30"/>
  <c r="H26"/>
  <c r="H27"/>
  <c r="I39" i="7"/>
  <c r="P2" i="19"/>
  <c r="Q2" i="20"/>
  <c r="I39" i="21"/>
  <c r="I39" i="29"/>
  <c r="L43" i="17"/>
  <c r="J44" i="12"/>
  <c r="I39" i="6"/>
  <c r="P2" i="30" s="1"/>
  <c r="Q22" i="20"/>
  <c r="A21" i="30"/>
  <c r="A25"/>
  <c r="A29"/>
  <c r="A13"/>
  <c r="A17"/>
  <c r="A3"/>
  <c r="A7"/>
  <c r="A11"/>
  <c r="A26"/>
  <c r="A30"/>
  <c r="A19"/>
  <c r="A18"/>
  <c r="A10"/>
  <c r="A27"/>
  <c r="A15"/>
  <c r="A5"/>
  <c r="A2"/>
  <c r="A20"/>
  <c r="A24"/>
  <c r="A28"/>
  <c r="A16"/>
  <c r="A4"/>
  <c r="A8"/>
  <c r="A12"/>
  <c r="A22"/>
  <c r="A14"/>
  <c r="A6"/>
  <c r="A23"/>
  <c r="A31"/>
  <c r="A9"/>
  <c r="F38" i="29"/>
  <c r="J16"/>
  <c r="J18"/>
  <c r="J10"/>
  <c r="N27" i="23"/>
  <c r="O24"/>
  <c r="O23"/>
  <c r="O22"/>
  <c r="N21"/>
  <c r="J12" i="29"/>
  <c r="J20"/>
  <c r="O27" i="23"/>
  <c r="N26"/>
  <c r="O21"/>
  <c r="J24" i="29"/>
  <c r="J26"/>
  <c r="O26" i="23"/>
  <c r="N25"/>
  <c r="N24"/>
  <c r="I48" i="21"/>
  <c r="J15"/>
  <c r="J13"/>
  <c r="J11"/>
  <c r="J10"/>
  <c r="J12"/>
  <c r="J14"/>
  <c r="J16"/>
  <c r="J18"/>
  <c r="J20"/>
  <c r="J22"/>
  <c r="J23"/>
  <c r="J24"/>
  <c r="J25"/>
  <c r="J26"/>
  <c r="J27"/>
  <c r="J28"/>
  <c r="J29"/>
  <c r="J30"/>
  <c r="J31"/>
  <c r="J32"/>
  <c r="J33"/>
  <c r="J34"/>
  <c r="J35"/>
  <c r="J17"/>
  <c r="I33" i="12"/>
  <c r="A2" i="20"/>
  <c r="C8" s="1"/>
  <c r="B33" i="1"/>
  <c r="B34"/>
  <c r="B35"/>
  <c r="B36"/>
  <c r="B37"/>
  <c r="B38"/>
  <c r="B39"/>
  <c r="B40"/>
  <c r="B41"/>
  <c r="B42"/>
  <c r="B43"/>
  <c r="B32"/>
  <c r="B45"/>
  <c r="B46"/>
  <c r="G10" i="20"/>
  <c r="B47" i="1"/>
  <c r="B48"/>
  <c r="B49"/>
  <c r="T25" i="17" s="1"/>
  <c r="B50" i="1"/>
  <c r="B51"/>
  <c r="B52"/>
  <c r="B53"/>
  <c r="B54"/>
  <c r="O10" i="20"/>
  <c r="B55" i="1"/>
  <c r="B44"/>
  <c r="E9" i="20"/>
  <c r="I7"/>
  <c r="D8"/>
  <c r="D9"/>
  <c r="D10"/>
  <c r="D11"/>
  <c r="D7"/>
  <c r="D6"/>
  <c r="B11"/>
  <c r="B10"/>
  <c r="B9"/>
  <c r="B8"/>
  <c r="B7"/>
  <c r="A7"/>
  <c r="A8"/>
  <c r="A9"/>
  <c r="A10"/>
  <c r="A11"/>
  <c r="B6" i="1"/>
  <c r="B7"/>
  <c r="B8"/>
  <c r="B9"/>
  <c r="B10"/>
  <c r="B11"/>
  <c r="Q13" i="17" s="1"/>
  <c r="B12" i="1"/>
  <c r="B13"/>
  <c r="B14"/>
  <c r="B15"/>
  <c r="B16"/>
  <c r="B5"/>
  <c r="B17"/>
  <c r="B18"/>
  <c r="B19"/>
  <c r="B20"/>
  <c r="H5" i="20"/>
  <c r="B21" i="1"/>
  <c r="B22"/>
  <c r="B23"/>
  <c r="B24"/>
  <c r="B25"/>
  <c r="B26"/>
  <c r="B27"/>
  <c r="B28"/>
  <c r="P5" i="20"/>
  <c r="J4"/>
  <c r="L2"/>
  <c r="D3"/>
  <c r="D4"/>
  <c r="D5"/>
  <c r="B6"/>
  <c r="B3"/>
  <c r="B4"/>
  <c r="B5"/>
  <c r="A3"/>
  <c r="A4"/>
  <c r="A5"/>
  <c r="A6"/>
  <c r="D2"/>
  <c r="B2"/>
  <c r="M26" i="19"/>
  <c r="L20"/>
  <c r="M20"/>
  <c r="L21"/>
  <c r="M21"/>
  <c r="L22"/>
  <c r="M22"/>
  <c r="L23"/>
  <c r="M23"/>
  <c r="L24"/>
  <c r="M24"/>
  <c r="L25"/>
  <c r="M25"/>
  <c r="L26"/>
  <c r="L27"/>
  <c r="M27"/>
  <c r="L28"/>
  <c r="M28"/>
  <c r="L29"/>
  <c r="M29"/>
  <c r="L30"/>
  <c r="M30"/>
  <c r="L31"/>
  <c r="M31"/>
  <c r="L19"/>
  <c r="M19"/>
  <c r="L14"/>
  <c r="M14"/>
  <c r="L15"/>
  <c r="M15"/>
  <c r="L16"/>
  <c r="M16"/>
  <c r="L17"/>
  <c r="M17"/>
  <c r="L18"/>
  <c r="M18"/>
  <c r="M13"/>
  <c r="L13"/>
  <c r="M12"/>
  <c r="L12"/>
  <c r="L3"/>
  <c r="L4"/>
  <c r="L5"/>
  <c r="L6"/>
  <c r="L7"/>
  <c r="L8"/>
  <c r="L9"/>
  <c r="L10"/>
  <c r="L11"/>
  <c r="L2"/>
  <c r="J2"/>
  <c r="B31"/>
  <c r="B30"/>
  <c r="B29"/>
  <c r="B28"/>
  <c r="B27"/>
  <c r="B26"/>
  <c r="B25"/>
  <c r="B24"/>
  <c r="B23"/>
  <c r="B22"/>
  <c r="B21"/>
  <c r="B20"/>
  <c r="B57" i="1"/>
  <c r="B56"/>
  <c r="I31" i="19"/>
  <c r="I30"/>
  <c r="I29"/>
  <c r="I27"/>
  <c r="I26"/>
  <c r="I25"/>
  <c r="I24"/>
  <c r="I23"/>
  <c r="I22"/>
  <c r="I21"/>
  <c r="I20"/>
  <c r="H31"/>
  <c r="H30"/>
  <c r="H29"/>
  <c r="H28"/>
  <c r="H27"/>
  <c r="H26"/>
  <c r="H25"/>
  <c r="H24"/>
  <c r="H23"/>
  <c r="H22"/>
  <c r="H21"/>
  <c r="H20"/>
  <c r="C31"/>
  <c r="C30"/>
  <c r="C29"/>
  <c r="C28"/>
  <c r="C27"/>
  <c r="C26"/>
  <c r="C25"/>
  <c r="C24"/>
  <c r="C23"/>
  <c r="C22"/>
  <c r="C21"/>
  <c r="C20"/>
  <c r="J3"/>
  <c r="J5"/>
  <c r="J6"/>
  <c r="J7"/>
  <c r="J9"/>
  <c r="J10"/>
  <c r="J11"/>
  <c r="I19"/>
  <c r="H19"/>
  <c r="B19"/>
  <c r="C19"/>
  <c r="B13"/>
  <c r="C13"/>
  <c r="I13"/>
  <c r="H13"/>
  <c r="B14"/>
  <c r="C14"/>
  <c r="I14"/>
  <c r="H14"/>
  <c r="B15"/>
  <c r="C15"/>
  <c r="I15"/>
  <c r="H15"/>
  <c r="B16"/>
  <c r="C16"/>
  <c r="I16"/>
  <c r="H16"/>
  <c r="B17"/>
  <c r="C17"/>
  <c r="I17"/>
  <c r="H17"/>
  <c r="B18"/>
  <c r="C18"/>
  <c r="I18"/>
  <c r="H18"/>
  <c r="I12"/>
  <c r="B3"/>
  <c r="C3"/>
  <c r="H3"/>
  <c r="B4"/>
  <c r="C4"/>
  <c r="H4"/>
  <c r="C5"/>
  <c r="H5"/>
  <c r="B6"/>
  <c r="C6"/>
  <c r="H6"/>
  <c r="B7"/>
  <c r="C7"/>
  <c r="H7"/>
  <c r="B8"/>
  <c r="C8"/>
  <c r="H8"/>
  <c r="B9"/>
  <c r="C9"/>
  <c r="H9"/>
  <c r="B10"/>
  <c r="C10"/>
  <c r="H10"/>
  <c r="B11"/>
  <c r="C11"/>
  <c r="H11"/>
  <c r="C12"/>
  <c r="H12"/>
  <c r="H2"/>
  <c r="B2"/>
  <c r="C2"/>
  <c r="G48" i="12"/>
  <c r="G49"/>
  <c r="G50"/>
  <c r="G51"/>
  <c r="G52"/>
  <c r="G53"/>
  <c r="G54"/>
  <c r="G55"/>
  <c r="G56"/>
  <c r="G57"/>
  <c r="G58"/>
  <c r="G59"/>
  <c r="G60"/>
  <c r="G61"/>
  <c r="G62"/>
  <c r="G63"/>
  <c r="G64"/>
  <c r="G65"/>
  <c r="G66"/>
  <c r="G67"/>
  <c r="G68"/>
  <c r="G69"/>
  <c r="G70"/>
  <c r="G71"/>
  <c r="G72"/>
  <c r="G73"/>
  <c r="G74"/>
  <c r="G75"/>
  <c r="G76"/>
  <c r="G77"/>
  <c r="G78"/>
  <c r="G79"/>
  <c r="G80"/>
  <c r="G81"/>
  <c r="G82"/>
  <c r="G83"/>
  <c r="G84"/>
  <c r="G85"/>
  <c r="G47"/>
  <c r="G12"/>
  <c r="G13"/>
  <c r="G14"/>
  <c r="G15"/>
  <c r="G16"/>
  <c r="G17"/>
  <c r="G18"/>
  <c r="G19"/>
  <c r="G20"/>
  <c r="G21"/>
  <c r="G22"/>
  <c r="G23"/>
  <c r="G24"/>
  <c r="G25"/>
  <c r="G26"/>
  <c r="G27"/>
  <c r="G28"/>
  <c r="G29"/>
  <c r="G30"/>
  <c r="G31"/>
  <c r="G32"/>
  <c r="G33"/>
  <c r="G34"/>
  <c r="G35"/>
  <c r="G36"/>
  <c r="G37"/>
  <c r="G38"/>
  <c r="G39"/>
  <c r="G40"/>
  <c r="G11"/>
  <c r="B84" i="1"/>
  <c r="B85"/>
  <c r="B86"/>
  <c r="B87"/>
  <c r="B88"/>
  <c r="B89"/>
  <c r="B90"/>
  <c r="B91"/>
  <c r="B92"/>
  <c r="B93"/>
  <c r="B94"/>
  <c r="B83"/>
  <c r="P7" i="17"/>
  <c r="Q7"/>
  <c r="P8"/>
  <c r="Q8"/>
  <c r="P9"/>
  <c r="P10"/>
  <c r="Q10"/>
  <c r="P11"/>
  <c r="Q11"/>
  <c r="P12"/>
  <c r="Q12"/>
  <c r="P13"/>
  <c r="P14"/>
  <c r="Q14"/>
  <c r="P15"/>
  <c r="Q15"/>
  <c r="P16"/>
  <c r="Q16"/>
  <c r="P17"/>
  <c r="P18"/>
  <c r="Q18"/>
  <c r="P19"/>
  <c r="Q19"/>
  <c r="P20"/>
  <c r="Q20"/>
  <c r="P21"/>
  <c r="Q21"/>
  <c r="P22"/>
  <c r="Q22"/>
  <c r="P23"/>
  <c r="Q23"/>
  <c r="P24"/>
  <c r="Q24"/>
  <c r="P25"/>
  <c r="P26"/>
  <c r="Q26"/>
  <c r="P27"/>
  <c r="Q27"/>
  <c r="P28"/>
  <c r="Q28"/>
  <c r="P29"/>
  <c r="Q29"/>
  <c r="P30"/>
  <c r="Q30"/>
  <c r="P31"/>
  <c r="B29" i="1"/>
  <c r="P32" i="17"/>
  <c r="B30" i="1"/>
  <c r="C13" i="12"/>
  <c r="B31" i="1"/>
  <c r="B58"/>
  <c r="B59"/>
  <c r="B60"/>
  <c r="B61"/>
  <c r="B62"/>
  <c r="B63"/>
  <c r="B64"/>
  <c r="B65"/>
  <c r="B66"/>
  <c r="B67"/>
  <c r="B68"/>
  <c r="B69"/>
  <c r="B70"/>
  <c r="B71"/>
  <c r="B72"/>
  <c r="B73"/>
  <c r="B74"/>
  <c r="B75"/>
  <c r="B76"/>
  <c r="B77"/>
  <c r="B78"/>
  <c r="B79"/>
  <c r="B80"/>
  <c r="B81"/>
  <c r="B82"/>
  <c r="I46" i="17"/>
  <c r="I47"/>
  <c r="I48"/>
  <c r="H4"/>
  <c r="G47"/>
  <c r="G48"/>
  <c r="G46"/>
  <c r="H7"/>
  <c r="S7"/>
  <c r="V7"/>
  <c r="W7"/>
  <c r="Y7"/>
  <c r="S8"/>
  <c r="V8"/>
  <c r="Y8"/>
  <c r="S9"/>
  <c r="T9"/>
  <c r="V9"/>
  <c r="Y9"/>
  <c r="S10"/>
  <c r="T10"/>
  <c r="V10"/>
  <c r="Y10"/>
  <c r="S11"/>
  <c r="T11"/>
  <c r="V11"/>
  <c r="W11"/>
  <c r="Y11"/>
  <c r="S12"/>
  <c r="V12"/>
  <c r="Y12"/>
  <c r="S13"/>
  <c r="T13"/>
  <c r="V13"/>
  <c r="Y13"/>
  <c r="S14"/>
  <c r="T14"/>
  <c r="V14"/>
  <c r="Y14"/>
  <c r="S15"/>
  <c r="T15"/>
  <c r="V15"/>
  <c r="Y15"/>
  <c r="S16"/>
  <c r="V16"/>
  <c r="Y16"/>
  <c r="S17"/>
  <c r="T17"/>
  <c r="V17"/>
  <c r="Y17"/>
  <c r="S18"/>
  <c r="T18"/>
  <c r="V18"/>
  <c r="Y18"/>
  <c r="S19"/>
  <c r="T19"/>
  <c r="V19"/>
  <c r="S20"/>
  <c r="T20"/>
  <c r="V20"/>
  <c r="S21"/>
  <c r="T21"/>
  <c r="V21"/>
  <c r="S22"/>
  <c r="T22"/>
  <c r="V22"/>
  <c r="W22"/>
  <c r="S23"/>
  <c r="T23"/>
  <c r="V23"/>
  <c r="S24"/>
  <c r="T24"/>
  <c r="V24"/>
  <c r="S25"/>
  <c r="V25"/>
  <c r="S26"/>
  <c r="T26"/>
  <c r="V26"/>
  <c r="S27"/>
  <c r="T27"/>
  <c r="V27"/>
  <c r="W27"/>
  <c r="S28"/>
  <c r="T28"/>
  <c r="V28"/>
  <c r="S29"/>
  <c r="T29"/>
  <c r="V29"/>
  <c r="W29"/>
  <c r="S30"/>
  <c r="T30"/>
  <c r="V30"/>
  <c r="W30"/>
  <c r="S31"/>
  <c r="T31"/>
  <c r="V31"/>
  <c r="S32"/>
  <c r="T32"/>
  <c r="V32"/>
  <c r="E42"/>
  <c r="E43"/>
  <c r="C44"/>
  <c r="E44"/>
  <c r="E45"/>
  <c r="G45"/>
  <c r="T61"/>
  <c r="J43" i="12"/>
  <c r="B11"/>
  <c r="I7" i="7"/>
  <c r="I7" i="6"/>
  <c r="F38" i="7"/>
  <c r="F37" i="6"/>
  <c r="Q2" i="30" s="1"/>
  <c r="Q2" i="19"/>
  <c r="R2" i="20"/>
  <c r="B84" i="12"/>
  <c r="C84"/>
  <c r="D84"/>
  <c r="E84"/>
  <c r="F84"/>
  <c r="H84"/>
  <c r="I84"/>
  <c r="K84"/>
  <c r="C85"/>
  <c r="D85"/>
  <c r="E85"/>
  <c r="F85"/>
  <c r="H85"/>
  <c r="I85"/>
  <c r="K85"/>
  <c r="K41"/>
  <c r="B77"/>
  <c r="C77"/>
  <c r="D77"/>
  <c r="E77"/>
  <c r="F77"/>
  <c r="H77"/>
  <c r="I77"/>
  <c r="K77"/>
  <c r="C78"/>
  <c r="D78"/>
  <c r="E78"/>
  <c r="F78"/>
  <c r="H78"/>
  <c r="I78"/>
  <c r="K78"/>
  <c r="B79"/>
  <c r="C79"/>
  <c r="D79"/>
  <c r="E79"/>
  <c r="F79"/>
  <c r="H79"/>
  <c r="I79"/>
  <c r="K79"/>
  <c r="B80"/>
  <c r="C80"/>
  <c r="D80"/>
  <c r="E80"/>
  <c r="F80"/>
  <c r="H80"/>
  <c r="I80"/>
  <c r="K80"/>
  <c r="B81"/>
  <c r="C81"/>
  <c r="D81"/>
  <c r="E81"/>
  <c r="F81"/>
  <c r="H81"/>
  <c r="I81"/>
  <c r="K81"/>
  <c r="B82"/>
  <c r="C82"/>
  <c r="D82"/>
  <c r="E82"/>
  <c r="F82"/>
  <c r="H82"/>
  <c r="I82"/>
  <c r="K82"/>
  <c r="C83"/>
  <c r="D83"/>
  <c r="E83"/>
  <c r="F83"/>
  <c r="H83"/>
  <c r="I83"/>
  <c r="K83"/>
  <c r="K48"/>
  <c r="K49"/>
  <c r="K50"/>
  <c r="K51"/>
  <c r="K52"/>
  <c r="K53"/>
  <c r="K54"/>
  <c r="K55"/>
  <c r="K56"/>
  <c r="K57"/>
  <c r="K58"/>
  <c r="K59"/>
  <c r="K60"/>
  <c r="K61"/>
  <c r="K62"/>
  <c r="K63"/>
  <c r="K64"/>
  <c r="K65"/>
  <c r="K66"/>
  <c r="K67"/>
  <c r="K68"/>
  <c r="K69"/>
  <c r="K70"/>
  <c r="K71"/>
  <c r="K72"/>
  <c r="K73"/>
  <c r="K74"/>
  <c r="K75"/>
  <c r="K76"/>
  <c r="K47"/>
  <c r="K12"/>
  <c r="K13"/>
  <c r="K14"/>
  <c r="K15"/>
  <c r="K16"/>
  <c r="K17"/>
  <c r="K18"/>
  <c r="K19"/>
  <c r="K20"/>
  <c r="K21"/>
  <c r="K22"/>
  <c r="K23"/>
  <c r="K24"/>
  <c r="K25"/>
  <c r="K26"/>
  <c r="K27"/>
  <c r="K28"/>
  <c r="K29"/>
  <c r="K30"/>
  <c r="K31"/>
  <c r="K32"/>
  <c r="K33"/>
  <c r="K34"/>
  <c r="K35"/>
  <c r="K36"/>
  <c r="K37"/>
  <c r="K38"/>
  <c r="K39"/>
  <c r="K40"/>
  <c r="K11"/>
  <c r="D47"/>
  <c r="D48"/>
  <c r="D49"/>
  <c r="D50"/>
  <c r="D51"/>
  <c r="D52"/>
  <c r="D53"/>
  <c r="D54"/>
  <c r="D55"/>
  <c r="D56"/>
  <c r="D57"/>
  <c r="D58"/>
  <c r="D59"/>
  <c r="D60"/>
  <c r="D61"/>
  <c r="D62"/>
  <c r="D63"/>
  <c r="D64"/>
  <c r="D65"/>
  <c r="D66"/>
  <c r="D67"/>
  <c r="D68"/>
  <c r="D69"/>
  <c r="D70"/>
  <c r="D71"/>
  <c r="D72"/>
  <c r="D73"/>
  <c r="D74"/>
  <c r="D75"/>
  <c r="D76"/>
  <c r="D12"/>
  <c r="D13"/>
  <c r="D14"/>
  <c r="D15"/>
  <c r="D16"/>
  <c r="D17"/>
  <c r="D18"/>
  <c r="D19"/>
  <c r="D20"/>
  <c r="D21"/>
  <c r="D22"/>
  <c r="D23"/>
  <c r="D24"/>
  <c r="D25"/>
  <c r="D26"/>
  <c r="D27"/>
  <c r="D28"/>
  <c r="D29"/>
  <c r="D30"/>
  <c r="D31"/>
  <c r="D32"/>
  <c r="D33"/>
  <c r="D34"/>
  <c r="D35"/>
  <c r="D36"/>
  <c r="D37"/>
  <c r="D38"/>
  <c r="D39"/>
  <c r="D40"/>
  <c r="D11"/>
  <c r="B40"/>
  <c r="B39"/>
  <c r="B37"/>
  <c r="B35"/>
  <c r="B34"/>
  <c r="B33"/>
  <c r="B31"/>
  <c r="B30"/>
  <c r="B28"/>
  <c r="B27"/>
  <c r="B26"/>
  <c r="B25"/>
  <c r="B23"/>
  <c r="B22"/>
  <c r="B20"/>
  <c r="B19"/>
  <c r="B18"/>
  <c r="B16"/>
  <c r="B15"/>
  <c r="B14"/>
  <c r="B12"/>
  <c r="I76"/>
  <c r="H76"/>
  <c r="F76"/>
  <c r="E76"/>
  <c r="C76"/>
  <c r="B76"/>
  <c r="I75"/>
  <c r="H75"/>
  <c r="F75"/>
  <c r="E75"/>
  <c r="C75"/>
  <c r="B75"/>
  <c r="I74"/>
  <c r="H74"/>
  <c r="F74"/>
  <c r="E74"/>
  <c r="C74"/>
  <c r="B74"/>
  <c r="I73"/>
  <c r="H73"/>
  <c r="F73"/>
  <c r="E73"/>
  <c r="C73"/>
  <c r="B73"/>
  <c r="I72"/>
  <c r="H72"/>
  <c r="F72"/>
  <c r="E72"/>
  <c r="C72"/>
  <c r="B72"/>
  <c r="I71"/>
  <c r="H71"/>
  <c r="F71"/>
  <c r="E71"/>
  <c r="C71"/>
  <c r="B71"/>
  <c r="I70"/>
  <c r="H70"/>
  <c r="F70"/>
  <c r="E70"/>
  <c r="C70"/>
  <c r="I69"/>
  <c r="H69"/>
  <c r="F69"/>
  <c r="E69"/>
  <c r="C69"/>
  <c r="B69"/>
  <c r="I68"/>
  <c r="H68"/>
  <c r="F68"/>
  <c r="E68"/>
  <c r="C68"/>
  <c r="B68"/>
  <c r="I67"/>
  <c r="H67"/>
  <c r="F67"/>
  <c r="E67"/>
  <c r="C67"/>
  <c r="B67"/>
  <c r="I66"/>
  <c r="H66"/>
  <c r="F66"/>
  <c r="E66"/>
  <c r="C66"/>
  <c r="B66"/>
  <c r="I65"/>
  <c r="H65"/>
  <c r="F65"/>
  <c r="E65"/>
  <c r="C65"/>
  <c r="B65"/>
  <c r="I64"/>
  <c r="H64"/>
  <c r="F64"/>
  <c r="E64"/>
  <c r="C64"/>
  <c r="I63"/>
  <c r="H63"/>
  <c r="F63"/>
  <c r="E63"/>
  <c r="C63"/>
  <c r="B63"/>
  <c r="I62"/>
  <c r="H62"/>
  <c r="F62"/>
  <c r="E62"/>
  <c r="C62"/>
  <c r="B62"/>
  <c r="I61"/>
  <c r="H61"/>
  <c r="F61"/>
  <c r="E61"/>
  <c r="C61"/>
  <c r="I60"/>
  <c r="H60"/>
  <c r="F60"/>
  <c r="E60"/>
  <c r="C60"/>
  <c r="B60"/>
  <c r="I59"/>
  <c r="H59"/>
  <c r="F59"/>
  <c r="E59"/>
  <c r="C59"/>
  <c r="B59"/>
  <c r="I58"/>
  <c r="H58"/>
  <c r="F58"/>
  <c r="E58"/>
  <c r="C58"/>
  <c r="B58"/>
  <c r="I57"/>
  <c r="H57"/>
  <c r="F57"/>
  <c r="E57"/>
  <c r="C57"/>
  <c r="B57"/>
  <c r="I56"/>
  <c r="H56"/>
  <c r="F56"/>
  <c r="E56"/>
  <c r="C56"/>
  <c r="B56"/>
  <c r="I55"/>
  <c r="H55"/>
  <c r="F55"/>
  <c r="E55"/>
  <c r="C55"/>
  <c r="B55"/>
  <c r="I54"/>
  <c r="H54"/>
  <c r="F54"/>
  <c r="E54"/>
  <c r="C54"/>
  <c r="B54"/>
  <c r="I53"/>
  <c r="H53"/>
  <c r="F53"/>
  <c r="E53"/>
  <c r="C53"/>
  <c r="B53"/>
  <c r="I52"/>
  <c r="H52"/>
  <c r="F52"/>
  <c r="E52"/>
  <c r="C52"/>
  <c r="I51"/>
  <c r="H51"/>
  <c r="F51"/>
  <c r="E51"/>
  <c r="C51"/>
  <c r="B51"/>
  <c r="I50"/>
  <c r="H50"/>
  <c r="F50"/>
  <c r="E50"/>
  <c r="C50"/>
  <c r="B50"/>
  <c r="I49"/>
  <c r="H49"/>
  <c r="F49"/>
  <c r="E49"/>
  <c r="C49"/>
  <c r="B49"/>
  <c r="I48"/>
  <c r="H48"/>
  <c r="F48"/>
  <c r="E48"/>
  <c r="C48"/>
  <c r="I47"/>
  <c r="H47"/>
  <c r="F47"/>
  <c r="E47"/>
  <c r="C47"/>
  <c r="B47"/>
  <c r="I40"/>
  <c r="H40"/>
  <c r="F40"/>
  <c r="E40"/>
  <c r="C40"/>
  <c r="I39"/>
  <c r="H39"/>
  <c r="F39"/>
  <c r="E39"/>
  <c r="C39"/>
  <c r="I38"/>
  <c r="H38"/>
  <c r="F38"/>
  <c r="E38"/>
  <c r="C38"/>
  <c r="I37"/>
  <c r="H37"/>
  <c r="F37"/>
  <c r="E37"/>
  <c r="C37"/>
  <c r="I36"/>
  <c r="H36"/>
  <c r="F36"/>
  <c r="E36"/>
  <c r="C36"/>
  <c r="I35"/>
  <c r="H35"/>
  <c r="F35"/>
  <c r="E35"/>
  <c r="C35"/>
  <c r="I34"/>
  <c r="H34"/>
  <c r="F34"/>
  <c r="E34"/>
  <c r="C34"/>
  <c r="H33"/>
  <c r="F33"/>
  <c r="E33"/>
  <c r="C33"/>
  <c r="I32"/>
  <c r="H32"/>
  <c r="F32"/>
  <c r="E32"/>
  <c r="C32"/>
  <c r="I31"/>
  <c r="H31"/>
  <c r="F31"/>
  <c r="E31"/>
  <c r="C31"/>
  <c r="I30"/>
  <c r="H30"/>
  <c r="F30"/>
  <c r="E30"/>
  <c r="C30"/>
  <c r="I29"/>
  <c r="H29"/>
  <c r="F29"/>
  <c r="E29"/>
  <c r="C29"/>
  <c r="I28"/>
  <c r="H28"/>
  <c r="F28"/>
  <c r="E28"/>
  <c r="C28"/>
  <c r="I27"/>
  <c r="H27"/>
  <c r="F27"/>
  <c r="E27"/>
  <c r="C27"/>
  <c r="I26"/>
  <c r="H26"/>
  <c r="F26"/>
  <c r="E26"/>
  <c r="C26"/>
  <c r="I25"/>
  <c r="H25"/>
  <c r="F25"/>
  <c r="E25"/>
  <c r="C25"/>
  <c r="I24"/>
  <c r="H24"/>
  <c r="F24"/>
  <c r="E24"/>
  <c r="C24"/>
  <c r="I23"/>
  <c r="H23"/>
  <c r="F23"/>
  <c r="E23"/>
  <c r="C23"/>
  <c r="I22"/>
  <c r="H22"/>
  <c r="F22"/>
  <c r="E22"/>
  <c r="C22"/>
  <c r="I21"/>
  <c r="H21"/>
  <c r="F21"/>
  <c r="E21"/>
  <c r="C21"/>
  <c r="I20"/>
  <c r="H20"/>
  <c r="F20"/>
  <c r="E20"/>
  <c r="C20"/>
  <c r="I19"/>
  <c r="H19"/>
  <c r="F19"/>
  <c r="E19"/>
  <c r="C19"/>
  <c r="I18"/>
  <c r="H18"/>
  <c r="F18"/>
  <c r="E18"/>
  <c r="C18"/>
  <c r="I17"/>
  <c r="H17"/>
  <c r="F17"/>
  <c r="E17"/>
  <c r="C17"/>
  <c r="I16"/>
  <c r="H16"/>
  <c r="F16"/>
  <c r="E16"/>
  <c r="C16"/>
  <c r="I15"/>
  <c r="H15"/>
  <c r="F15"/>
  <c r="E15"/>
  <c r="C15"/>
  <c r="I14"/>
  <c r="H14"/>
  <c r="F14"/>
  <c r="E14"/>
  <c r="C14"/>
  <c r="I13"/>
  <c r="H13"/>
  <c r="F13"/>
  <c r="E13"/>
  <c r="I12"/>
  <c r="H12"/>
  <c r="F12"/>
  <c r="E12"/>
  <c r="C12"/>
  <c r="H11"/>
  <c r="F11"/>
  <c r="E11"/>
  <c r="C11"/>
  <c r="H41" i="7"/>
  <c r="F41"/>
  <c r="H40" i="6"/>
  <c r="F40"/>
  <c r="R24" i="7"/>
  <c r="R25"/>
  <c r="S25"/>
  <c r="R26"/>
  <c r="R24" i="6"/>
  <c r="S24"/>
  <c r="R25"/>
  <c r="S25"/>
  <c r="R26"/>
  <c r="S26"/>
  <c r="J12" i="7"/>
  <c r="J13"/>
  <c r="J14"/>
  <c r="J15"/>
  <c r="J16"/>
  <c r="J17"/>
  <c r="J18"/>
  <c r="J19"/>
  <c r="J20"/>
  <c r="J21"/>
  <c r="J22"/>
  <c r="J23"/>
  <c r="J24"/>
  <c r="J25"/>
  <c r="J26"/>
  <c r="J27"/>
  <c r="J28"/>
  <c r="J29"/>
  <c r="J30"/>
  <c r="J31"/>
  <c r="J32"/>
  <c r="J33"/>
  <c r="J34"/>
  <c r="J35"/>
  <c r="J11"/>
  <c r="J10"/>
  <c r="J24" i="6"/>
  <c r="J25"/>
  <c r="J26"/>
  <c r="J27"/>
  <c r="J28"/>
  <c r="J29"/>
  <c r="J30"/>
  <c r="J31"/>
  <c r="J32"/>
  <c r="J33"/>
  <c r="J34"/>
  <c r="J35"/>
  <c r="J23"/>
  <c r="J22"/>
  <c r="J11"/>
  <c r="J12"/>
  <c r="J13"/>
  <c r="J14"/>
  <c r="J15"/>
  <c r="J16"/>
  <c r="J17"/>
  <c r="J18"/>
  <c r="J19"/>
  <c r="J10"/>
  <c r="U12" i="7"/>
  <c r="V12"/>
  <c r="U13"/>
  <c r="V13"/>
  <c r="U14"/>
  <c r="V14"/>
  <c r="U15"/>
  <c r="V15"/>
  <c r="U16"/>
  <c r="V16"/>
  <c r="U17"/>
  <c r="V17"/>
  <c r="U18"/>
  <c r="V18"/>
  <c r="U19"/>
  <c r="V19"/>
  <c r="U20"/>
  <c r="V20"/>
  <c r="U21"/>
  <c r="V21"/>
  <c r="U21" i="6"/>
  <c r="V21"/>
  <c r="U12"/>
  <c r="V12"/>
  <c r="U13"/>
  <c r="V13"/>
  <c r="U14"/>
  <c r="V14"/>
  <c r="U15"/>
  <c r="V15"/>
  <c r="U16"/>
  <c r="V16"/>
  <c r="U17"/>
  <c r="V17"/>
  <c r="U18"/>
  <c r="V18"/>
  <c r="U19"/>
  <c r="V19"/>
  <c r="U20"/>
  <c r="V20"/>
  <c r="L22" i="7"/>
  <c r="M22"/>
  <c r="L23"/>
  <c r="L24"/>
  <c r="M24"/>
  <c r="L25"/>
  <c r="M25"/>
  <c r="L26"/>
  <c r="M26"/>
  <c r="L27"/>
  <c r="M27"/>
  <c r="L28"/>
  <c r="L29"/>
  <c r="M29"/>
  <c r="L30"/>
  <c r="M30"/>
  <c r="L31"/>
  <c r="L32"/>
  <c r="M32"/>
  <c r="L33"/>
  <c r="M33"/>
  <c r="L34"/>
  <c r="M34"/>
  <c r="L35"/>
  <c r="L22" i="6"/>
  <c r="M22"/>
  <c r="L23"/>
  <c r="L24"/>
  <c r="M24"/>
  <c r="L25"/>
  <c r="M25"/>
  <c r="L26"/>
  <c r="M26"/>
  <c r="L27"/>
  <c r="M27"/>
  <c r="L28"/>
  <c r="L29"/>
  <c r="M29"/>
  <c r="L30"/>
  <c r="M30"/>
  <c r="L31"/>
  <c r="L32"/>
  <c r="M32"/>
  <c r="L33"/>
  <c r="M33"/>
  <c r="L34"/>
  <c r="M34"/>
  <c r="L35"/>
  <c r="I46" i="7"/>
  <c r="H46"/>
  <c r="I45"/>
  <c r="H45"/>
  <c r="I45" i="6"/>
  <c r="H45"/>
  <c r="I44"/>
  <c r="H44"/>
  <c r="R10" i="7"/>
  <c r="S10"/>
  <c r="R11"/>
  <c r="R12"/>
  <c r="S12"/>
  <c r="R13"/>
  <c r="S13"/>
  <c r="R14"/>
  <c r="S14"/>
  <c r="R15"/>
  <c r="S15"/>
  <c r="R16"/>
  <c r="S16"/>
  <c r="R17"/>
  <c r="S17"/>
  <c r="R18"/>
  <c r="S18"/>
  <c r="R19"/>
  <c r="R20"/>
  <c r="S20"/>
  <c r="R21"/>
  <c r="S21"/>
  <c r="R22"/>
  <c r="S22"/>
  <c r="R23"/>
  <c r="S23"/>
  <c r="R27"/>
  <c r="S27"/>
  <c r="R28"/>
  <c r="S28"/>
  <c r="R29"/>
  <c r="S29"/>
  <c r="R30"/>
  <c r="S30"/>
  <c r="R31"/>
  <c r="S31"/>
  <c r="R32"/>
  <c r="S32"/>
  <c r="R33"/>
  <c r="S33"/>
  <c r="R34"/>
  <c r="S34"/>
  <c r="R35"/>
  <c r="S35"/>
  <c r="U10"/>
  <c r="V10"/>
  <c r="U11"/>
  <c r="V11"/>
  <c r="O35"/>
  <c r="P35"/>
  <c r="L10"/>
  <c r="M10"/>
  <c r="L11"/>
  <c r="M11"/>
  <c r="O10"/>
  <c r="P10"/>
  <c r="L12"/>
  <c r="O11"/>
  <c r="L13"/>
  <c r="M13"/>
  <c r="O12"/>
  <c r="P12"/>
  <c r="L14"/>
  <c r="M14"/>
  <c r="O13"/>
  <c r="P13"/>
  <c r="L15"/>
  <c r="M15"/>
  <c r="O14"/>
  <c r="P14"/>
  <c r="L16"/>
  <c r="O15"/>
  <c r="L17"/>
  <c r="M17"/>
  <c r="O16"/>
  <c r="P16"/>
  <c r="L18"/>
  <c r="M18"/>
  <c r="O17"/>
  <c r="P17"/>
  <c r="L19"/>
  <c r="M19"/>
  <c r="O18"/>
  <c r="P18"/>
  <c r="L20"/>
  <c r="O19"/>
  <c r="L21"/>
  <c r="M21"/>
  <c r="O20"/>
  <c r="P20"/>
  <c r="S9"/>
  <c r="O21"/>
  <c r="P21"/>
  <c r="O22"/>
  <c r="P22"/>
  <c r="O23"/>
  <c r="P23"/>
  <c r="O24"/>
  <c r="P24"/>
  <c r="O25"/>
  <c r="P25"/>
  <c r="O26"/>
  <c r="P26"/>
  <c r="O27"/>
  <c r="P27"/>
  <c r="O28"/>
  <c r="P28"/>
  <c r="O29"/>
  <c r="P29"/>
  <c r="O30"/>
  <c r="P30"/>
  <c r="O31"/>
  <c r="O32"/>
  <c r="P32"/>
  <c r="O33"/>
  <c r="P33"/>
  <c r="O34"/>
  <c r="P34"/>
  <c r="F39"/>
  <c r="C40"/>
  <c r="F40"/>
  <c r="H42"/>
  <c r="I42"/>
  <c r="H43"/>
  <c r="I43"/>
  <c r="H44"/>
  <c r="I44"/>
  <c r="F39" i="6"/>
  <c r="C39"/>
  <c r="F38"/>
  <c r="U11"/>
  <c r="V11"/>
  <c r="R11"/>
  <c r="R12"/>
  <c r="S12"/>
  <c r="R13"/>
  <c r="S13"/>
  <c r="R14"/>
  <c r="S14"/>
  <c r="R15"/>
  <c r="S15"/>
  <c r="R16"/>
  <c r="S16"/>
  <c r="R17"/>
  <c r="S17"/>
  <c r="R18"/>
  <c r="S18"/>
  <c r="R19"/>
  <c r="R20"/>
  <c r="S20"/>
  <c r="R21"/>
  <c r="S21"/>
  <c r="R22"/>
  <c r="S22"/>
  <c r="R23"/>
  <c r="S23"/>
  <c r="R27"/>
  <c r="S27"/>
  <c r="R28"/>
  <c r="S28"/>
  <c r="R29"/>
  <c r="S29"/>
  <c r="R30"/>
  <c r="S30"/>
  <c r="R31"/>
  <c r="S31"/>
  <c r="R32"/>
  <c r="S32"/>
  <c r="R33"/>
  <c r="S33"/>
  <c r="R34"/>
  <c r="S34"/>
  <c r="R35"/>
  <c r="S35"/>
  <c r="U10"/>
  <c r="V10"/>
  <c r="O35"/>
  <c r="P35"/>
  <c r="R10"/>
  <c r="S10"/>
  <c r="O11"/>
  <c r="O12"/>
  <c r="P12"/>
  <c r="O13"/>
  <c r="P13"/>
  <c r="O14"/>
  <c r="P14"/>
  <c r="O15"/>
  <c r="O16"/>
  <c r="P16"/>
  <c r="O17"/>
  <c r="P17"/>
  <c r="O18"/>
  <c r="P18"/>
  <c r="O19"/>
  <c r="O20"/>
  <c r="P20"/>
  <c r="O21"/>
  <c r="P21"/>
  <c r="O22"/>
  <c r="P22"/>
  <c r="O23"/>
  <c r="P23"/>
  <c r="O24"/>
  <c r="P24"/>
  <c r="O25"/>
  <c r="P25"/>
  <c r="O26"/>
  <c r="P26"/>
  <c r="O27"/>
  <c r="P27"/>
  <c r="O28"/>
  <c r="O29"/>
  <c r="P29"/>
  <c r="O30"/>
  <c r="P30"/>
  <c r="O31"/>
  <c r="O32"/>
  <c r="P32"/>
  <c r="O33"/>
  <c r="P33"/>
  <c r="O34"/>
  <c r="P34"/>
  <c r="O10"/>
  <c r="P10"/>
  <c r="L11"/>
  <c r="M11"/>
  <c r="L12"/>
  <c r="L13"/>
  <c r="M13"/>
  <c r="L14"/>
  <c r="M14"/>
  <c r="L15"/>
  <c r="M15"/>
  <c r="L16"/>
  <c r="L17"/>
  <c r="M17"/>
  <c r="L18"/>
  <c r="M18"/>
  <c r="L19"/>
  <c r="M19"/>
  <c r="L20"/>
  <c r="L21"/>
  <c r="M21"/>
  <c r="M10"/>
  <c r="L10"/>
  <c r="J20"/>
  <c r="H41"/>
  <c r="I41"/>
  <c r="H42"/>
  <c r="I42"/>
  <c r="H43"/>
  <c r="I43"/>
  <c r="S35" i="33" l="1"/>
  <c r="S35" i="32"/>
  <c r="W32" i="34"/>
  <c r="S35" i="29"/>
  <c r="S33" i="32"/>
  <c r="W30" i="34"/>
  <c r="S33" i="33"/>
  <c r="S33" i="29"/>
  <c r="S30" i="33"/>
  <c r="W27" i="34"/>
  <c r="S30" i="32"/>
  <c r="S30" i="29"/>
  <c r="Z17" i="34"/>
  <c r="V20" i="33"/>
  <c r="V20" i="32"/>
  <c r="V20" i="29"/>
  <c r="S42" i="33"/>
  <c r="V16" i="32"/>
  <c r="Z13" i="34"/>
  <c r="S42" i="32"/>
  <c r="V16" i="33"/>
  <c r="V16" i="29"/>
  <c r="S38" i="33"/>
  <c r="Z9" i="34"/>
  <c r="S38" i="32"/>
  <c r="V12" i="33"/>
  <c r="V12" i="32"/>
  <c r="V12" i="29"/>
  <c r="W29" i="34"/>
  <c r="S32" i="33"/>
  <c r="S32" i="32"/>
  <c r="S32" i="29"/>
  <c r="S29" i="32"/>
  <c r="W26" i="34"/>
  <c r="S29" i="33"/>
  <c r="S29" i="29"/>
  <c r="S27" i="33"/>
  <c r="S27" i="32"/>
  <c r="W24" i="34"/>
  <c r="S27" i="29"/>
  <c r="Z18" i="34"/>
  <c r="V21" i="33"/>
  <c r="V21" i="32"/>
  <c r="Z14" i="34"/>
  <c r="S43" i="33"/>
  <c r="V17"/>
  <c r="S43" i="32"/>
  <c r="V17"/>
  <c r="V17" i="29"/>
  <c r="Z10" i="34"/>
  <c r="S39" i="33"/>
  <c r="V13"/>
  <c r="V13" i="32"/>
  <c r="S39"/>
  <c r="V13" i="29"/>
  <c r="S34" i="33"/>
  <c r="W31" i="34"/>
  <c r="S34" i="32"/>
  <c r="S34" i="29"/>
  <c r="S31" i="33"/>
  <c r="S31" i="32"/>
  <c r="W28" i="34"/>
  <c r="S31" i="29"/>
  <c r="W25" i="17"/>
  <c r="W25" i="34"/>
  <c r="S28" i="33"/>
  <c r="S28" i="32"/>
  <c r="S28" i="29"/>
  <c r="S36" i="33"/>
  <c r="Z7" i="34"/>
  <c r="V10" i="33"/>
  <c r="S36" i="32"/>
  <c r="V10"/>
  <c r="V10" i="29"/>
  <c r="V18" i="32"/>
  <c r="Z15" i="34"/>
  <c r="V18" i="33"/>
  <c r="V18" i="29"/>
  <c r="S40" i="33"/>
  <c r="Z11" i="34"/>
  <c r="V14" i="33"/>
  <c r="S40" i="32"/>
  <c r="V14"/>
  <c r="V14" i="29"/>
  <c r="V19" i="33"/>
  <c r="Z16" i="34"/>
  <c r="V19" i="32"/>
  <c r="V19" i="29"/>
  <c r="S41" i="32"/>
  <c r="V15" i="33"/>
  <c r="Z12" i="34"/>
  <c r="S41" i="33"/>
  <c r="V15" i="32"/>
  <c r="V15" i="29"/>
  <c r="S37" i="32"/>
  <c r="V11" i="33"/>
  <c r="V11" i="32"/>
  <c r="Z8" i="34"/>
  <c r="S37" i="33"/>
  <c r="V11" i="29"/>
  <c r="C2" i="20"/>
  <c r="N10" i="19"/>
  <c r="N6"/>
  <c r="N2"/>
  <c r="N11"/>
  <c r="N7"/>
  <c r="N3"/>
  <c r="N8"/>
  <c r="N4"/>
  <c r="N9"/>
  <c r="N5"/>
  <c r="W21" i="17"/>
  <c r="S24" i="32"/>
  <c r="S24" i="33"/>
  <c r="W21" i="34"/>
  <c r="M31" i="32"/>
  <c r="Q28" i="34"/>
  <c r="M31" i="33"/>
  <c r="M23" i="32"/>
  <c r="Q20" i="34"/>
  <c r="M23" i="33"/>
  <c r="M12" i="32"/>
  <c r="Q9" i="34"/>
  <c r="M12" i="33"/>
  <c r="T16" i="34"/>
  <c r="P19" i="32"/>
  <c r="P19" i="33"/>
  <c r="S20" i="32"/>
  <c r="W17" i="34"/>
  <c r="S20" i="33"/>
  <c r="P38" i="32"/>
  <c r="P38" i="33"/>
  <c r="S12" i="32"/>
  <c r="W9" i="34"/>
  <c r="S12" i="33"/>
  <c r="T7" i="34"/>
  <c r="M36" i="32"/>
  <c r="M36" i="33"/>
  <c r="P10" i="32"/>
  <c r="P10" i="33"/>
  <c r="M29"/>
  <c r="Q26" i="34"/>
  <c r="M29" i="32"/>
  <c r="Q23" i="34"/>
  <c r="M26" i="32"/>
  <c r="M26" i="33"/>
  <c r="Q18" i="34"/>
  <c r="M21" i="32"/>
  <c r="M21" i="33"/>
  <c r="Q14" i="34"/>
  <c r="M17" i="32"/>
  <c r="M17" i="33"/>
  <c r="Q10" i="34"/>
  <c r="M13" i="32"/>
  <c r="M13" i="33"/>
  <c r="T31" i="34"/>
  <c r="P34" i="32"/>
  <c r="P34" i="33"/>
  <c r="T26" i="34"/>
  <c r="P29" i="32"/>
  <c r="P29" i="33"/>
  <c r="T23" i="34"/>
  <c r="P26" i="32"/>
  <c r="P26" i="33"/>
  <c r="K11" i="20"/>
  <c r="T17" i="34"/>
  <c r="P20" i="33"/>
  <c r="P20" i="32"/>
  <c r="T13" i="34"/>
  <c r="P16" i="33"/>
  <c r="M42" i="32"/>
  <c r="M42" i="33"/>
  <c r="P16" i="32"/>
  <c r="T9" i="34"/>
  <c r="P12" i="33"/>
  <c r="M38" i="32"/>
  <c r="M38" i="33"/>
  <c r="P12" i="32"/>
  <c r="P28" i="6"/>
  <c r="S19"/>
  <c r="S11"/>
  <c r="M20" i="7"/>
  <c r="M16"/>
  <c r="M12"/>
  <c r="S19"/>
  <c r="S11"/>
  <c r="M35" i="6"/>
  <c r="M31"/>
  <c r="M23"/>
  <c r="M35" i="7"/>
  <c r="M31"/>
  <c r="M23"/>
  <c r="B48" i="12"/>
  <c r="B52"/>
  <c r="B64"/>
  <c r="B70"/>
  <c r="B38"/>
  <c r="T8" i="17"/>
  <c r="N2" i="20"/>
  <c r="H2"/>
  <c r="O3"/>
  <c r="P4"/>
  <c r="F4"/>
  <c r="N5"/>
  <c r="F5"/>
  <c r="W23" i="17"/>
  <c r="W23" i="34"/>
  <c r="S26" i="32"/>
  <c r="S26" i="33"/>
  <c r="W16" i="17"/>
  <c r="W16" i="34"/>
  <c r="S19" i="32"/>
  <c r="S19" i="33"/>
  <c r="W8" i="34"/>
  <c r="S11" i="32"/>
  <c r="S11" i="33"/>
  <c r="P37" i="32"/>
  <c r="P37" i="33"/>
  <c r="M28" i="32"/>
  <c r="M28" i="33"/>
  <c r="Q25" i="34"/>
  <c r="O5" i="20"/>
  <c r="M20" i="32"/>
  <c r="Q17" i="34"/>
  <c r="M20" i="33"/>
  <c r="T28" i="34"/>
  <c r="P31" i="33"/>
  <c r="P31" i="32"/>
  <c r="M37" i="33"/>
  <c r="P11" i="32"/>
  <c r="T8" i="34"/>
  <c r="P11" i="33"/>
  <c r="M37" i="32"/>
  <c r="S25" i="33"/>
  <c r="W22" i="34"/>
  <c r="S25" i="32"/>
  <c r="S23"/>
  <c r="W20" i="34"/>
  <c r="S23" i="33"/>
  <c r="W18" i="34"/>
  <c r="S21" i="32"/>
  <c r="S21" i="33"/>
  <c r="S14"/>
  <c r="W11" i="34"/>
  <c r="P40" i="32"/>
  <c r="P40" i="33"/>
  <c r="S14" i="32"/>
  <c r="W10" i="17"/>
  <c r="W10" i="34"/>
  <c r="P39" i="33"/>
  <c r="S13" i="32"/>
  <c r="S13" i="33"/>
  <c r="P39" i="32"/>
  <c r="Q31" i="34"/>
  <c r="M34" i="32"/>
  <c r="M34" i="33"/>
  <c r="S10"/>
  <c r="W7" i="34"/>
  <c r="P36" i="32"/>
  <c r="P36" i="33"/>
  <c r="S10" i="32"/>
  <c r="M32"/>
  <c r="M32" i="33"/>
  <c r="Q29" i="34"/>
  <c r="M27" i="32"/>
  <c r="Q24" i="34"/>
  <c r="M27" i="33"/>
  <c r="M24" i="32"/>
  <c r="M24" i="33"/>
  <c r="Q21" i="34"/>
  <c r="M10" i="33"/>
  <c r="Q7" i="34"/>
  <c r="M10" i="32"/>
  <c r="M18" i="33"/>
  <c r="Q15" i="34"/>
  <c r="M18" i="32"/>
  <c r="M14" i="33"/>
  <c r="Q11" i="34"/>
  <c r="M14" i="32"/>
  <c r="T20" i="34"/>
  <c r="P23" i="33"/>
  <c r="P23" i="32"/>
  <c r="T29" i="34"/>
  <c r="P32" i="32"/>
  <c r="P32" i="33"/>
  <c r="T24" i="34"/>
  <c r="P27" i="33"/>
  <c r="P27" i="32"/>
  <c r="O11" i="20"/>
  <c r="T21" i="34"/>
  <c r="P24" i="32"/>
  <c r="P24" i="33"/>
  <c r="P21"/>
  <c r="T18" i="34"/>
  <c r="P21" i="32"/>
  <c r="P17"/>
  <c r="P17" i="33"/>
  <c r="M43" i="32"/>
  <c r="T14" i="34"/>
  <c r="M43" i="33"/>
  <c r="P13" i="32"/>
  <c r="P13" i="33"/>
  <c r="M39" i="32"/>
  <c r="T10" i="34"/>
  <c r="M39" i="33"/>
  <c r="P31" i="7"/>
  <c r="S26"/>
  <c r="S24"/>
  <c r="B13" i="12"/>
  <c r="B17"/>
  <c r="B21"/>
  <c r="B29"/>
  <c r="B85"/>
  <c r="Q25" i="17"/>
  <c r="Q17"/>
  <c r="Q9"/>
  <c r="J2" i="20"/>
  <c r="K3"/>
  <c r="L4"/>
  <c r="L5"/>
  <c r="M35" i="32"/>
  <c r="Q32" i="34"/>
  <c r="M35" i="33"/>
  <c r="M16" i="32"/>
  <c r="Q13" i="34"/>
  <c r="M16" i="33"/>
  <c r="T25" i="34"/>
  <c r="P28" i="32"/>
  <c r="P28" i="33"/>
  <c r="M41"/>
  <c r="P15" i="32"/>
  <c r="T12" i="34"/>
  <c r="P15" i="33"/>
  <c r="M41" i="32"/>
  <c r="W19" i="34"/>
  <c r="S22" i="32"/>
  <c r="S22" i="33"/>
  <c r="W15" i="17"/>
  <c r="S18" i="33"/>
  <c r="W15" i="34"/>
  <c r="S18" i="32"/>
  <c r="W14" i="34"/>
  <c r="P43" i="33"/>
  <c r="S17" i="32"/>
  <c r="S17" i="33"/>
  <c r="P43" i="32"/>
  <c r="P42"/>
  <c r="P42" i="33"/>
  <c r="S16" i="32"/>
  <c r="W13" i="34"/>
  <c r="S16" i="33"/>
  <c r="W12" i="17"/>
  <c r="W12" i="34"/>
  <c r="S15" i="32"/>
  <c r="S15" i="33"/>
  <c r="P41" i="32"/>
  <c r="P41" i="33"/>
  <c r="T32" i="34"/>
  <c r="P35" i="33"/>
  <c r="P35" i="32"/>
  <c r="M33" i="33"/>
  <c r="Q30" i="34"/>
  <c r="M33" i="32"/>
  <c r="Q27" i="34"/>
  <c r="M30" i="32"/>
  <c r="M30" i="33"/>
  <c r="M25"/>
  <c r="Q22" i="34"/>
  <c r="M25" i="32"/>
  <c r="Q19" i="34"/>
  <c r="M22" i="32"/>
  <c r="M22" i="33"/>
  <c r="Q16" i="34"/>
  <c r="M19" i="32"/>
  <c r="M19" i="33"/>
  <c r="Q12" i="34"/>
  <c r="M15" i="32"/>
  <c r="M15" i="33"/>
  <c r="Q8" i="34"/>
  <c r="M11" i="32"/>
  <c r="M11" i="33"/>
  <c r="T30" i="34"/>
  <c r="P33" i="32"/>
  <c r="P33" i="33"/>
  <c r="T27" i="34"/>
  <c r="P30" i="32"/>
  <c r="P30" i="33"/>
  <c r="T22" i="34"/>
  <c r="P25" i="32"/>
  <c r="P25" i="33"/>
  <c r="M11" i="20"/>
  <c r="T19" i="34"/>
  <c r="P22" i="32"/>
  <c r="P22" i="33"/>
  <c r="I11" i="20"/>
  <c r="T15" i="34"/>
  <c r="P18" i="32"/>
  <c r="P18" i="33"/>
  <c r="T11" i="34"/>
  <c r="M40" i="32"/>
  <c r="M40" i="33"/>
  <c r="P14" i="32"/>
  <c r="P14" i="33"/>
  <c r="M20" i="6"/>
  <c r="M16"/>
  <c r="M12"/>
  <c r="P31"/>
  <c r="P19"/>
  <c r="P15"/>
  <c r="P11"/>
  <c r="P19" i="7"/>
  <c r="P15"/>
  <c r="P11"/>
  <c r="M28" i="6"/>
  <c r="M28" i="7"/>
  <c r="B61" i="12"/>
  <c r="B24"/>
  <c r="B32"/>
  <c r="B36"/>
  <c r="B83"/>
  <c r="B78"/>
  <c r="T16" i="17"/>
  <c r="T12"/>
  <c r="W8"/>
  <c r="C3" i="20"/>
  <c r="P2"/>
  <c r="F2"/>
  <c r="G3"/>
  <c r="N4"/>
  <c r="H4"/>
  <c r="J5"/>
  <c r="M7"/>
  <c r="H8"/>
  <c r="E10"/>
  <c r="I10"/>
  <c r="J3" i="12"/>
  <c r="E7" i="20"/>
  <c r="L8"/>
  <c r="I9"/>
  <c r="K10"/>
  <c r="C4" i="12"/>
  <c r="J8"/>
  <c r="P8" i="20"/>
  <c r="M9"/>
  <c r="M10"/>
  <c r="E11"/>
  <c r="V21" i="29"/>
  <c r="M3" i="20"/>
  <c r="I3"/>
  <c r="E3"/>
  <c r="J8"/>
  <c r="L10"/>
  <c r="J10"/>
  <c r="H10"/>
  <c r="N11"/>
  <c r="F11"/>
  <c r="F35" i="21"/>
  <c r="F35" i="7"/>
  <c r="E39" i="17"/>
  <c r="F35" i="29"/>
  <c r="K31" i="19"/>
  <c r="F33" i="29"/>
  <c r="F33" i="7"/>
  <c r="E37" i="17"/>
  <c r="F33" i="21"/>
  <c r="K30" i="19"/>
  <c r="F31" i="21"/>
  <c r="F31" i="7"/>
  <c r="E35" i="17"/>
  <c r="F31" i="29"/>
  <c r="K29" i="19"/>
  <c r="F29" i="29"/>
  <c r="F29" i="7"/>
  <c r="E33" i="17"/>
  <c r="F29" i="21"/>
  <c r="K28" i="19"/>
  <c r="F27" i="21"/>
  <c r="F27" i="7"/>
  <c r="E31" i="17"/>
  <c r="F27" i="29"/>
  <c r="K27" i="19"/>
  <c r="F25" i="7"/>
  <c r="E29" i="17"/>
  <c r="F25" i="29"/>
  <c r="F25" i="21"/>
  <c r="K26" i="19"/>
  <c r="F23" i="21"/>
  <c r="K18" i="19"/>
  <c r="F23" i="7"/>
  <c r="E27" i="17"/>
  <c r="F23" i="29"/>
  <c r="E21" i="23" s="1"/>
  <c r="F35" i="6"/>
  <c r="K25" i="19"/>
  <c r="E14" i="17"/>
  <c r="E7"/>
  <c r="F22" i="6"/>
  <c r="J19" i="19"/>
  <c r="F10" i="21"/>
  <c r="F39" i="29"/>
  <c r="F10"/>
  <c r="F10" i="7"/>
  <c r="F10" i="6"/>
  <c r="J12" i="19"/>
  <c r="E26" i="20"/>
  <c r="E24" i="17"/>
  <c r="F20" i="7"/>
  <c r="F20" i="29"/>
  <c r="F20" i="21"/>
  <c r="F32" i="6"/>
  <c r="J24" i="19"/>
  <c r="J17"/>
  <c r="E22" i="17"/>
  <c r="F18" i="21"/>
  <c r="F18" i="7"/>
  <c r="F30" i="6"/>
  <c r="J16" i="19"/>
  <c r="F18" i="29"/>
  <c r="F18" i="6"/>
  <c r="J23" i="19"/>
  <c r="E20" i="17"/>
  <c r="F16" i="7"/>
  <c r="E13" i="17"/>
  <c r="F16" i="29"/>
  <c r="F16" i="6"/>
  <c r="F16" i="21"/>
  <c r="F28" i="6"/>
  <c r="M24" i="20"/>
  <c r="M23"/>
  <c r="M22"/>
  <c r="J22" i="19"/>
  <c r="J15"/>
  <c r="E18" i="17"/>
  <c r="J14" i="19"/>
  <c r="F14" i="21"/>
  <c r="F14" i="7"/>
  <c r="F26" i="6"/>
  <c r="K24" i="20"/>
  <c r="K23"/>
  <c r="K22"/>
  <c r="E11" i="17"/>
  <c r="F14" i="29"/>
  <c r="F14" i="6"/>
  <c r="E30" i="20"/>
  <c r="J21" i="19"/>
  <c r="E16" i="17"/>
  <c r="F12" i="7"/>
  <c r="F12" i="29"/>
  <c r="F12" i="6"/>
  <c r="E28" i="20"/>
  <c r="F12" i="21"/>
  <c r="F24" i="6"/>
  <c r="I24" i="20"/>
  <c r="I23"/>
  <c r="I22"/>
  <c r="J20" i="19"/>
  <c r="J13"/>
  <c r="E6" i="20"/>
  <c r="O6"/>
  <c r="M6"/>
  <c r="K6"/>
  <c r="I6"/>
  <c r="G6"/>
  <c r="T7" i="17"/>
  <c r="E38"/>
  <c r="F34" i="29"/>
  <c r="F34" i="21"/>
  <c r="F34" i="7"/>
  <c r="J31" i="19"/>
  <c r="E36" i="17"/>
  <c r="F32" i="7"/>
  <c r="F32" i="29"/>
  <c r="F32" i="21"/>
  <c r="J30" i="19"/>
  <c r="E34" i="17"/>
  <c r="F30" i="29"/>
  <c r="F30" i="21"/>
  <c r="F30" i="7"/>
  <c r="J29" i="19"/>
  <c r="E32" i="17"/>
  <c r="F28" i="7"/>
  <c r="F28" i="29"/>
  <c r="F28" i="21"/>
  <c r="J28" i="19"/>
  <c r="E30" i="17"/>
  <c r="F26" i="21"/>
  <c r="F26" i="7"/>
  <c r="F26" i="29"/>
  <c r="J27" i="19"/>
  <c r="E28" i="17"/>
  <c r="F24" i="7"/>
  <c r="F24" i="29"/>
  <c r="F24" i="21"/>
  <c r="J26" i="19"/>
  <c r="E26" i="17"/>
  <c r="J18" i="19"/>
  <c r="F22" i="21"/>
  <c r="F22" i="7"/>
  <c r="F34" i="6"/>
  <c r="F22" i="29"/>
  <c r="D21" i="23" s="1"/>
  <c r="J25" i="19"/>
  <c r="F21" i="29"/>
  <c r="F33" i="6"/>
  <c r="F21" i="7"/>
  <c r="E25" i="17"/>
  <c r="F21" i="21"/>
  <c r="E17" i="19"/>
  <c r="K24"/>
  <c r="F19" i="29"/>
  <c r="F19" i="21"/>
  <c r="K16" i="19"/>
  <c r="F19" i="7"/>
  <c r="E23" i="17"/>
  <c r="F31" i="6"/>
  <c r="F19"/>
  <c r="K23" i="19"/>
  <c r="F17" i="29"/>
  <c r="F29" i="6"/>
  <c r="N24" i="20"/>
  <c r="N23"/>
  <c r="N22"/>
  <c r="F17" i="7"/>
  <c r="E21" i="17"/>
  <c r="F17" i="21"/>
  <c r="F17" i="6"/>
  <c r="K15" i="19"/>
  <c r="K22"/>
  <c r="E12" i="17"/>
  <c r="F15" i="29"/>
  <c r="F15" i="21"/>
  <c r="K14" i="19"/>
  <c r="F15" i="7"/>
  <c r="E19" i="17"/>
  <c r="F27" i="6"/>
  <c r="F15"/>
  <c r="L24" i="20"/>
  <c r="L23"/>
  <c r="L22"/>
  <c r="K21" i="19"/>
  <c r="E10" i="17"/>
  <c r="F13" i="29"/>
  <c r="F25" i="6"/>
  <c r="E29" i="20"/>
  <c r="J24"/>
  <c r="J23"/>
  <c r="J22"/>
  <c r="F13" i="7"/>
  <c r="E17" i="17"/>
  <c r="F13" i="21"/>
  <c r="F13" i="6"/>
  <c r="K13" i="19"/>
  <c r="K20"/>
  <c r="E8" i="17"/>
  <c r="F11" i="29"/>
  <c r="F11" i="21"/>
  <c r="E27" i="20"/>
  <c r="F11" i="7"/>
  <c r="E9" i="17"/>
  <c r="E15"/>
  <c r="F23" i="6"/>
  <c r="F11"/>
  <c r="K19" i="19"/>
  <c r="K12"/>
  <c r="M2" i="20"/>
  <c r="I2"/>
  <c r="E2"/>
  <c r="M4"/>
  <c r="I4"/>
  <c r="E4"/>
  <c r="N7"/>
  <c r="J7"/>
  <c r="F7"/>
  <c r="F9"/>
  <c r="A30"/>
  <c r="A24"/>
  <c r="A22"/>
  <c r="A23"/>
  <c r="A27"/>
  <c r="A26"/>
  <c r="A29"/>
  <c r="A28"/>
  <c r="C5"/>
  <c r="I49" i="17"/>
  <c r="I47" i="7"/>
  <c r="M5" i="20"/>
  <c r="K5"/>
  <c r="I5"/>
  <c r="O7"/>
  <c r="G7"/>
  <c r="O9"/>
  <c r="G9"/>
  <c r="S26" i="29"/>
  <c r="S24"/>
  <c r="S19"/>
  <c r="S11"/>
  <c r="P35"/>
  <c r="M32"/>
  <c r="M30"/>
  <c r="M28"/>
  <c r="M26"/>
  <c r="M24"/>
  <c r="M22"/>
  <c r="M21"/>
  <c r="M19"/>
  <c r="M17"/>
  <c r="M15"/>
  <c r="M13"/>
  <c r="M11"/>
  <c r="P34"/>
  <c r="P32"/>
  <c r="P30"/>
  <c r="P28"/>
  <c r="P26"/>
  <c r="P24"/>
  <c r="P22"/>
  <c r="P20"/>
  <c r="P18"/>
  <c r="P16"/>
  <c r="P14"/>
  <c r="P12"/>
  <c r="W14" i="17"/>
  <c r="W9"/>
  <c r="S20" i="29"/>
  <c r="S9"/>
  <c r="S12"/>
  <c r="P10"/>
  <c r="M34"/>
  <c r="S25"/>
  <c r="S23"/>
  <c r="W18" i="17"/>
  <c r="S21" i="29"/>
  <c r="S14"/>
  <c r="S13"/>
  <c r="M33"/>
  <c r="M31"/>
  <c r="M29"/>
  <c r="M27"/>
  <c r="M25"/>
  <c r="M23"/>
  <c r="M10"/>
  <c r="M20"/>
  <c r="M18"/>
  <c r="M16"/>
  <c r="M14"/>
  <c r="M12"/>
  <c r="P23"/>
  <c r="P33"/>
  <c r="P31"/>
  <c r="P29"/>
  <c r="P27"/>
  <c r="P25"/>
  <c r="P11"/>
  <c r="P21"/>
  <c r="P19"/>
  <c r="P17"/>
  <c r="P15"/>
  <c r="P13"/>
  <c r="W19" i="17"/>
  <c r="S22" i="29"/>
  <c r="S18"/>
  <c r="S17"/>
  <c r="S16"/>
  <c r="S15"/>
  <c r="M35"/>
  <c r="S10"/>
  <c r="Z17" i="17"/>
  <c r="V20" i="21"/>
  <c r="Z13" i="17"/>
  <c r="V16" i="21"/>
  <c r="V21"/>
  <c r="Z14" i="17"/>
  <c r="V17" i="21"/>
  <c r="Z15" i="17"/>
  <c r="V18" i="21"/>
  <c r="Z18" i="17"/>
  <c r="Z16"/>
  <c r="V19" i="21"/>
  <c r="C4" i="20"/>
  <c r="P3"/>
  <c r="L3"/>
  <c r="C6"/>
  <c r="O2"/>
  <c r="K2"/>
  <c r="G2"/>
  <c r="N3"/>
  <c r="J3"/>
  <c r="F3"/>
  <c r="O4"/>
  <c r="K4"/>
  <c r="G4"/>
  <c r="G5"/>
  <c r="E5"/>
  <c r="P6"/>
  <c r="N6"/>
  <c r="L6"/>
  <c r="J6"/>
  <c r="H6"/>
  <c r="F6"/>
  <c r="C10"/>
  <c r="H3"/>
  <c r="C9"/>
  <c r="P7"/>
  <c r="L7"/>
  <c r="H7"/>
  <c r="O8"/>
  <c r="K8"/>
  <c r="G8"/>
  <c r="S26" i="21"/>
  <c r="S24"/>
  <c r="S22"/>
  <c r="P9" i="20"/>
  <c r="L9"/>
  <c r="H9"/>
  <c r="R22"/>
  <c r="S25" i="21"/>
  <c r="S23"/>
  <c r="M8" i="20"/>
  <c r="I8"/>
  <c r="E8"/>
  <c r="N9"/>
  <c r="J9"/>
  <c r="W31" i="17"/>
  <c r="V15" i="21"/>
  <c r="Z12" i="17"/>
  <c r="Z10"/>
  <c r="V13" i="21"/>
  <c r="Z11" i="17"/>
  <c r="V14" i="21"/>
  <c r="D5" i="19"/>
  <c r="I46" i="6"/>
  <c r="W26" i="17"/>
  <c r="S34" i="21"/>
  <c r="Z8" i="17"/>
  <c r="V11" i="21"/>
  <c r="S32"/>
  <c r="S30"/>
  <c r="S28"/>
  <c r="Z7" i="17"/>
  <c r="V10" i="21"/>
  <c r="Z9" i="17"/>
  <c r="V12" i="21"/>
  <c r="S35"/>
  <c r="S33"/>
  <c r="S31"/>
  <c r="S29"/>
  <c r="S27"/>
  <c r="S18"/>
  <c r="S14"/>
  <c r="S13"/>
  <c r="Q32" i="17"/>
  <c r="M35" i="21"/>
  <c r="P35"/>
  <c r="M30"/>
  <c r="M28"/>
  <c r="M26"/>
  <c r="M24"/>
  <c r="M22"/>
  <c r="M21"/>
  <c r="M19"/>
  <c r="M17"/>
  <c r="M15"/>
  <c r="M13"/>
  <c r="M11"/>
  <c r="P34"/>
  <c r="P32"/>
  <c r="F10" i="20"/>
  <c r="P11"/>
  <c r="L11"/>
  <c r="J11"/>
  <c r="H11"/>
  <c r="S19" i="21"/>
  <c r="S17"/>
  <c r="S16"/>
  <c r="S15"/>
  <c r="F38"/>
  <c r="M32"/>
  <c r="P31"/>
  <c r="P29"/>
  <c r="P27"/>
  <c r="P25"/>
  <c r="P11"/>
  <c r="P21"/>
  <c r="P19"/>
  <c r="P17"/>
  <c r="P15"/>
  <c r="P13"/>
  <c r="S21"/>
  <c r="S20"/>
  <c r="S9"/>
  <c r="S11"/>
  <c r="Q31" i="17"/>
  <c r="M34" i="21"/>
  <c r="M29"/>
  <c r="M27"/>
  <c r="M25"/>
  <c r="M23"/>
  <c r="M10"/>
  <c r="M20"/>
  <c r="M18"/>
  <c r="M16"/>
  <c r="M14"/>
  <c r="M12"/>
  <c r="P23"/>
  <c r="P33"/>
  <c r="S12"/>
  <c r="P10"/>
  <c r="S10"/>
  <c r="M33"/>
  <c r="M31"/>
  <c r="P30"/>
  <c r="P28"/>
  <c r="P26"/>
  <c r="P24"/>
  <c r="P22"/>
  <c r="P20"/>
  <c r="P18"/>
  <c r="P16"/>
  <c r="P14"/>
  <c r="P12"/>
  <c r="W32" i="17"/>
  <c r="W28"/>
  <c r="W24"/>
  <c r="W20"/>
  <c r="W17"/>
  <c r="W13"/>
  <c r="D9" i="19"/>
  <c r="B5"/>
  <c r="E28"/>
  <c r="K7" i="20"/>
  <c r="N8"/>
  <c r="F8"/>
  <c r="K9"/>
  <c r="P10"/>
  <c r="N10"/>
  <c r="D30" i="19"/>
  <c r="E29"/>
  <c r="D2"/>
  <c r="D8"/>
  <c r="D4"/>
  <c r="D11"/>
  <c r="D7"/>
  <c r="D3"/>
  <c r="D10"/>
  <c r="D6"/>
  <c r="D19"/>
  <c r="D25"/>
  <c r="D21"/>
  <c r="J8"/>
  <c r="J4"/>
  <c r="K17"/>
  <c r="I28"/>
  <c r="G11" i="20"/>
  <c r="D27" i="19"/>
  <c r="C11" i="20"/>
  <c r="C7"/>
  <c r="E30" i="19" l="1"/>
  <c r="D24"/>
  <c r="E26"/>
  <c r="E20"/>
  <c r="K2" i="23"/>
  <c r="E2"/>
  <c r="K3"/>
  <c r="E3"/>
  <c r="K19"/>
  <c r="E19"/>
  <c r="J9"/>
  <c r="D9"/>
  <c r="J13"/>
  <c r="D13"/>
  <c r="J14"/>
  <c r="D14"/>
  <c r="D6"/>
  <c r="J6"/>
  <c r="J7"/>
  <c r="D7"/>
  <c r="K17"/>
  <c r="E17"/>
  <c r="K5"/>
  <c r="E5"/>
  <c r="K18"/>
  <c r="E18"/>
  <c r="K6"/>
  <c r="E6"/>
  <c r="K7"/>
  <c r="E7"/>
  <c r="D8"/>
  <c r="J8"/>
  <c r="D12"/>
  <c r="J12"/>
  <c r="D5"/>
  <c r="J5"/>
  <c r="J19"/>
  <c r="D19"/>
  <c r="K9"/>
  <c r="E9"/>
  <c r="K10"/>
  <c r="E10"/>
  <c r="K13"/>
  <c r="E13"/>
  <c r="K16"/>
  <c r="E16"/>
  <c r="K4"/>
  <c r="E4"/>
  <c r="D10"/>
  <c r="J10"/>
  <c r="J11"/>
  <c r="D11"/>
  <c r="J3"/>
  <c r="D3"/>
  <c r="D16"/>
  <c r="J16"/>
  <c r="D4"/>
  <c r="J4"/>
  <c r="D18"/>
  <c r="J18"/>
  <c r="K15"/>
  <c r="E15"/>
  <c r="K20"/>
  <c r="E20"/>
  <c r="J17"/>
  <c r="D17"/>
  <c r="J15"/>
  <c r="D15"/>
  <c r="J2"/>
  <c r="D2"/>
  <c r="K8"/>
  <c r="E8"/>
  <c r="K11"/>
  <c r="E11"/>
  <c r="K25"/>
  <c r="E25"/>
  <c r="K12"/>
  <c r="E12"/>
  <c r="K14"/>
  <c r="E14"/>
  <c r="D28" i="19"/>
  <c r="E27"/>
  <c r="E13"/>
  <c r="E19"/>
  <c r="E14"/>
  <c r="D26"/>
  <c r="E24"/>
  <c r="D17"/>
  <c r="E12"/>
  <c r="E25"/>
  <c r="E15"/>
  <c r="D31"/>
  <c r="E16"/>
  <c r="D12"/>
  <c r="E22"/>
  <c r="D22"/>
  <c r="D13"/>
  <c r="D14"/>
  <c r="D23"/>
  <c r="D29"/>
  <c r="E21"/>
  <c r="D20"/>
  <c r="E31"/>
  <c r="D18"/>
  <c r="D16"/>
  <c r="E23"/>
  <c r="D15"/>
  <c r="E18"/>
  <c r="H24" i="20"/>
  <c r="F24"/>
  <c r="E12" i="30"/>
  <c r="K12"/>
  <c r="E19"/>
  <c r="K19"/>
  <c r="E20"/>
  <c r="K20"/>
  <c r="E23"/>
  <c r="K23"/>
  <c r="K17"/>
  <c r="E17"/>
  <c r="J26"/>
  <c r="D26"/>
  <c r="J25" i="23"/>
  <c r="D25"/>
  <c r="J6" i="30"/>
  <c r="D6"/>
  <c r="D14"/>
  <c r="J14"/>
  <c r="G24" i="20"/>
  <c r="E24"/>
  <c r="J19" i="30"/>
  <c r="D19"/>
  <c r="K21" i="23"/>
  <c r="K22"/>
  <c r="E22"/>
  <c r="E26" i="30"/>
  <c r="K26"/>
  <c r="E29"/>
  <c r="K29"/>
  <c r="E31"/>
  <c r="K31"/>
  <c r="F23" i="20"/>
  <c r="H23"/>
  <c r="J3" i="30"/>
  <c r="D3"/>
  <c r="D5"/>
  <c r="J5"/>
  <c r="E14"/>
  <c r="K14"/>
  <c r="E22"/>
  <c r="K22"/>
  <c r="E24"/>
  <c r="K24"/>
  <c r="J21" i="23"/>
  <c r="J23"/>
  <c r="D23"/>
  <c r="J24"/>
  <c r="D24"/>
  <c r="J30" i="30"/>
  <c r="D30"/>
  <c r="J31"/>
  <c r="D31"/>
  <c r="J23"/>
  <c r="D23"/>
  <c r="J17"/>
  <c r="D17"/>
  <c r="J24"/>
  <c r="D24"/>
  <c r="E23" i="20"/>
  <c r="G23"/>
  <c r="J2" i="30"/>
  <c r="D2"/>
  <c r="E18"/>
  <c r="K18"/>
  <c r="E25"/>
  <c r="K25"/>
  <c r="E23" i="23"/>
  <c r="K23"/>
  <c r="K26"/>
  <c r="E26"/>
  <c r="H22" i="20"/>
  <c r="F22"/>
  <c r="J7" i="30"/>
  <c r="D7"/>
  <c r="E21"/>
  <c r="K21"/>
  <c r="D9"/>
  <c r="J9"/>
  <c r="K15"/>
  <c r="E15"/>
  <c r="K16"/>
  <c r="E16"/>
  <c r="J25"/>
  <c r="D25"/>
  <c r="J22" i="23"/>
  <c r="D22"/>
  <c r="J28" i="30"/>
  <c r="D28"/>
  <c r="J29"/>
  <c r="D29"/>
  <c r="J15"/>
  <c r="D15"/>
  <c r="J22"/>
  <c r="D22"/>
  <c r="J10"/>
  <c r="D10"/>
  <c r="J16"/>
  <c r="D16"/>
  <c r="J20" i="23"/>
  <c r="D20"/>
  <c r="E22" i="20"/>
  <c r="G22"/>
  <c r="D12" i="30"/>
  <c r="J12"/>
  <c r="E27"/>
  <c r="K27"/>
  <c r="K24" i="23"/>
  <c r="E24"/>
  <c r="E30" i="30"/>
  <c r="K30"/>
  <c r="K13"/>
  <c r="E13"/>
  <c r="J11"/>
  <c r="D11"/>
  <c r="D18"/>
  <c r="J18"/>
  <c r="J27"/>
  <c r="D27"/>
  <c r="J26" i="23"/>
  <c r="D26"/>
  <c r="J27"/>
  <c r="D27"/>
  <c r="J13" i="30"/>
  <c r="D13"/>
  <c r="D4"/>
  <c r="J4"/>
  <c r="D20"/>
  <c r="J20"/>
  <c r="J21"/>
  <c r="D21"/>
  <c r="D8"/>
  <c r="J8"/>
  <c r="E28"/>
  <c r="K28"/>
  <c r="K27" i="23"/>
  <c r="E27"/>
</calcChain>
</file>

<file path=xl/comments1.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sharedStrings.xml><?xml version="1.0" encoding="utf-8"?>
<sst xmlns="http://schemas.openxmlformats.org/spreadsheetml/2006/main" count="1777" uniqueCount="862">
  <si>
    <t>サポート番号</t>
  </si>
  <si>
    <t>会員番号</t>
  </si>
  <si>
    <t>仮会員番号</t>
  </si>
  <si>
    <t>組織階層１CD</t>
  </si>
  <si>
    <t>組織階層１名称</t>
  </si>
  <si>
    <t>組織階層２CD</t>
  </si>
  <si>
    <t>組織階層２名称</t>
  </si>
  <si>
    <t>組織階層３CD</t>
  </si>
  <si>
    <t>組織階層３名称</t>
  </si>
  <si>
    <t>所属団体番号</t>
  </si>
  <si>
    <t>所属団体名</t>
  </si>
  <si>
    <t>所属団体名フリガナ</t>
  </si>
  <si>
    <t>新規会員登録日</t>
  </si>
  <si>
    <t>会員資格更新日</t>
  </si>
  <si>
    <t>会員有効期限</t>
  </si>
  <si>
    <t>会員状況CD</t>
  </si>
  <si>
    <t>会員状況</t>
  </si>
  <si>
    <t>氏名_姓</t>
  </si>
  <si>
    <t>氏名_名</t>
  </si>
  <si>
    <t>氏名フリガナ_姓</t>
  </si>
  <si>
    <t>氏名フリガナ_名</t>
  </si>
  <si>
    <t>性別CD</t>
  </si>
  <si>
    <t>性別名</t>
  </si>
  <si>
    <t>生年月日</t>
  </si>
  <si>
    <t>年齢</t>
  </si>
  <si>
    <t>住所1郵便番号</t>
  </si>
  <si>
    <t>住所1都道府県</t>
  </si>
  <si>
    <t>住所1市区町村</t>
  </si>
  <si>
    <t>住所1番地等</t>
  </si>
  <si>
    <t>住所1FAX番号</t>
  </si>
  <si>
    <t>審判資格CD</t>
  </si>
  <si>
    <t>審判資格名称</t>
  </si>
  <si>
    <t>審判資格番号</t>
  </si>
  <si>
    <t>審判資格有効期限</t>
  </si>
  <si>
    <t>旧審判資格番号</t>
  </si>
  <si>
    <t>カード情報出力日</t>
  </si>
  <si>
    <t>自動引落申込状況</t>
  </si>
  <si>
    <t>備考</t>
  </si>
  <si>
    <t>検索用</t>
    <rPh sb="0" eb="2">
      <t>ケンサク</t>
    </rPh>
    <rPh sb="2" eb="3">
      <t>ヨウ</t>
    </rPh>
    <phoneticPr fontId="3"/>
  </si>
  <si>
    <t>申込責任者</t>
    <rPh sb="0" eb="2">
      <t>モウシコミ</t>
    </rPh>
    <rPh sb="2" eb="5">
      <t>セキニンシャ</t>
    </rPh>
    <phoneticPr fontId="3"/>
  </si>
  <si>
    <t>住所　〒</t>
    <rPh sb="0" eb="2">
      <t>ジュウショ</t>
    </rPh>
    <phoneticPr fontId="3"/>
  </si>
  <si>
    <t>円</t>
    <rPh sb="0" eb="1">
      <t>エン</t>
    </rPh>
    <phoneticPr fontId="3"/>
  </si>
  <si>
    <t>＊記入上の注意</t>
    <rPh sb="1" eb="3">
      <t>キニュウ</t>
    </rPh>
    <rPh sb="3" eb="4">
      <t>ジョウ</t>
    </rPh>
    <rPh sb="5" eb="7">
      <t>チュウイ</t>
    </rPh>
    <phoneticPr fontId="3"/>
  </si>
  <si>
    <t>1．　楷書でフルネームを記入すること</t>
    <rPh sb="3" eb="5">
      <t>カイショ</t>
    </rPh>
    <rPh sb="12" eb="14">
      <t>キニュウ</t>
    </rPh>
    <phoneticPr fontId="3"/>
  </si>
  <si>
    <t>2．　ランク順に記入すること。（種目毎でＡ・Ｂは不可）　</t>
    <rPh sb="6" eb="7">
      <t>ジュン</t>
    </rPh>
    <rPh sb="8" eb="10">
      <t>キニュウ</t>
    </rPh>
    <rPh sb="16" eb="18">
      <t>シュモク</t>
    </rPh>
    <rPh sb="18" eb="19">
      <t>ゴト</t>
    </rPh>
    <phoneticPr fontId="3"/>
  </si>
  <si>
    <t>3．　種目、所属記入欄は、必ず個人毎に記入すること。（ＭＳ・ＷＤにて可）</t>
    <rPh sb="3" eb="5">
      <t>シュモク</t>
    </rPh>
    <rPh sb="6" eb="8">
      <t>ショゾク</t>
    </rPh>
    <rPh sb="8" eb="11">
      <t>キニュウラン</t>
    </rPh>
    <rPh sb="13" eb="14">
      <t>カナラ</t>
    </rPh>
    <rPh sb="15" eb="17">
      <t>コジン</t>
    </rPh>
    <rPh sb="17" eb="18">
      <t>ゴト</t>
    </rPh>
    <rPh sb="19" eb="21">
      <t>キニュウ</t>
    </rPh>
    <rPh sb="34" eb="35">
      <t>カ</t>
    </rPh>
    <phoneticPr fontId="3"/>
  </si>
  <si>
    <t>年齢起算日</t>
    <rPh sb="0" eb="2">
      <t>ネンレイ</t>
    </rPh>
    <rPh sb="2" eb="5">
      <t>キサンビ</t>
    </rPh>
    <phoneticPr fontId="3"/>
  </si>
  <si>
    <t>単　申込書</t>
    <rPh sb="0" eb="1">
      <t>タン</t>
    </rPh>
    <rPh sb="2" eb="5">
      <t>モウシコミショ</t>
    </rPh>
    <phoneticPr fontId="3"/>
  </si>
  <si>
    <t>生年月日入力例</t>
    <rPh sb="0" eb="2">
      <t>セイネン</t>
    </rPh>
    <rPh sb="2" eb="4">
      <t>ガッピ</t>
    </rPh>
    <rPh sb="4" eb="7">
      <t>ニュウリョクレイ</t>
    </rPh>
    <phoneticPr fontId="3"/>
  </si>
  <si>
    <t>年齢は自動的に計算されます</t>
    <rPh sb="0" eb="2">
      <t>ネンレイ</t>
    </rPh>
    <rPh sb="3" eb="6">
      <t>ジドウテキ</t>
    </rPh>
    <rPh sb="7" eb="9">
      <t>ケイサン</t>
    </rPh>
    <phoneticPr fontId="3"/>
  </si>
  <si>
    <t>種　　目</t>
    <rPh sb="0" eb="1">
      <t>タネ</t>
    </rPh>
    <rPh sb="3" eb="4">
      <t>メ</t>
    </rPh>
    <phoneticPr fontId="3"/>
  </si>
  <si>
    <t>審判
資格</t>
    <rPh sb="0" eb="2">
      <t>シンパン</t>
    </rPh>
    <rPh sb="3" eb="5">
      <t>シカク</t>
    </rPh>
    <phoneticPr fontId="3"/>
  </si>
  <si>
    <t>選手</t>
    <rPh sb="0" eb="2">
      <t>センシュ</t>
    </rPh>
    <phoneticPr fontId="3"/>
  </si>
  <si>
    <t>生年月日</t>
    <rPh sb="0" eb="2">
      <t>セイネン</t>
    </rPh>
    <rPh sb="2" eb="4">
      <t>ガッピ</t>
    </rPh>
    <phoneticPr fontId="3"/>
  </si>
  <si>
    <t>年齢</t>
    <rPh sb="0" eb="2">
      <t>ネンレイ</t>
    </rPh>
    <phoneticPr fontId="3"/>
  </si>
  <si>
    <t>複　申込書</t>
    <rPh sb="0" eb="1">
      <t>フク</t>
    </rPh>
    <rPh sb="2" eb="5">
      <t>モウシコミショ</t>
    </rPh>
    <phoneticPr fontId="3"/>
  </si>
  <si>
    <t>（選手ふりがな）</t>
    <rPh sb="1" eb="3">
      <t>センシュ</t>
    </rPh>
    <phoneticPr fontId="3"/>
  </si>
  <si>
    <t>所属団体名</t>
    <rPh sb="0" eb="2">
      <t>ショゾク</t>
    </rPh>
    <rPh sb="2" eb="5">
      <t>ダンタイメイ</t>
    </rPh>
    <phoneticPr fontId="3"/>
  </si>
  <si>
    <t xml:space="preserve"> 印　　　　 </t>
    <rPh sb="1" eb="2">
      <t>イン</t>
    </rPh>
    <phoneticPr fontId="3"/>
  </si>
  <si>
    <t>大会参加料</t>
    <rPh sb="0" eb="2">
      <t>タイカイ</t>
    </rPh>
    <rPh sb="2" eb="5">
      <t>サンカリョウ</t>
    </rPh>
    <phoneticPr fontId="3"/>
  </si>
  <si>
    <t>電話</t>
    <rPh sb="0" eb="2">
      <t>デンワ</t>
    </rPh>
    <phoneticPr fontId="3"/>
  </si>
  <si>
    <t>一般</t>
    <rPh sb="0" eb="2">
      <t>イッパン</t>
    </rPh>
    <phoneticPr fontId="3"/>
  </si>
  <si>
    <t>単</t>
    <rPh sb="0" eb="1">
      <t>タン</t>
    </rPh>
    <phoneticPr fontId="3"/>
  </si>
  <si>
    <t>２，５００円×（</t>
    <rPh sb="5" eb="6">
      <t>エン</t>
    </rPh>
    <phoneticPr fontId="3"/>
  </si>
  <si>
    <t>複</t>
    <rPh sb="0" eb="1">
      <t>フク</t>
    </rPh>
    <phoneticPr fontId="3"/>
  </si>
  <si>
    <t>５，０００円×（</t>
    <rPh sb="5" eb="6">
      <t>エン</t>
    </rPh>
    <phoneticPr fontId="3"/>
  </si>
  <si>
    <t>混合</t>
    <rPh sb="0" eb="2">
      <t>コンゴウ</t>
    </rPh>
    <phoneticPr fontId="3"/>
  </si>
  <si>
    <t>(中)高校生</t>
    <rPh sb="1" eb="2">
      <t>チュウ</t>
    </rPh>
    <rPh sb="3" eb="6">
      <t>コウコウセイ</t>
    </rPh>
    <phoneticPr fontId="3"/>
  </si>
  <si>
    <t>１，５００円×（</t>
    <rPh sb="5" eb="6">
      <t>エン</t>
    </rPh>
    <phoneticPr fontId="3"/>
  </si>
  <si>
    <t>３，０００円×（</t>
    <rPh sb="5" eb="6">
      <t>エン</t>
    </rPh>
    <phoneticPr fontId="3"/>
  </si>
  <si>
    <t>合計</t>
    <rPh sb="0" eb="2">
      <t>ゴウケイ</t>
    </rPh>
    <phoneticPr fontId="3"/>
  </si>
  <si>
    <t>＊申込責任者の連絡先は昼夜どちらでも連絡が出来る電話番号にしてください。</t>
    <rPh sb="1" eb="3">
      <t>モウシコミ</t>
    </rPh>
    <rPh sb="3" eb="6">
      <t>セキニンシャ</t>
    </rPh>
    <rPh sb="7" eb="10">
      <t>レンラクサキ</t>
    </rPh>
    <rPh sb="11" eb="13">
      <t>チュウヤ</t>
    </rPh>
    <rPh sb="18" eb="20">
      <t>レンラク</t>
    </rPh>
    <rPh sb="21" eb="23">
      <t>デキ</t>
    </rPh>
    <rPh sb="24" eb="26">
      <t>デンワ</t>
    </rPh>
    <rPh sb="26" eb="28">
      <t>バンゴウ</t>
    </rPh>
    <phoneticPr fontId="3"/>
  </si>
  <si>
    <t>領収書　　　　　　　　（　必要　・　不要　）</t>
    <rPh sb="0" eb="3">
      <t>リョウシュウショ</t>
    </rPh>
    <rPh sb="13" eb="15">
      <t>ヒツヨウ</t>
    </rPh>
    <rPh sb="18" eb="20">
      <t>フヨウ</t>
    </rPh>
    <phoneticPr fontId="3"/>
  </si>
  <si>
    <t>金額</t>
    <rPh sb="0" eb="2">
      <t>キンガク</t>
    </rPh>
    <phoneticPr fontId="3"/>
  </si>
  <si>
    <t>s31.4.1
s31/4/1</t>
    <phoneticPr fontId="3"/>
  </si>
  <si>
    <t>ﾗﾝｸ</t>
    <phoneticPr fontId="3"/>
  </si>
  <si>
    <t>申込締切日　要項をご確認ください！　　午後５時　必着 　厳守、以後は受付けません</t>
    <rPh sb="0" eb="2">
      <t>モウシコミ</t>
    </rPh>
    <rPh sb="2" eb="3">
      <t>シ</t>
    </rPh>
    <rPh sb="3" eb="4">
      <t>キ</t>
    </rPh>
    <rPh sb="4" eb="5">
      <t>ビ</t>
    </rPh>
    <rPh sb="6" eb="8">
      <t>ヨウコウ</t>
    </rPh>
    <rPh sb="10" eb="12">
      <t>カクニン</t>
    </rPh>
    <rPh sb="19" eb="21">
      <t>ゴゴ</t>
    </rPh>
    <rPh sb="22" eb="23">
      <t>ジ</t>
    </rPh>
    <rPh sb="24" eb="26">
      <t>ヒッチャク</t>
    </rPh>
    <rPh sb="28" eb="30">
      <t>ゲンシュ</t>
    </rPh>
    <rPh sb="31" eb="33">
      <t>イゴ</t>
    </rPh>
    <rPh sb="34" eb="36">
      <t>ウケツ</t>
    </rPh>
    <phoneticPr fontId="3"/>
  </si>
  <si>
    <r>
      <t>4．　</t>
    </r>
    <r>
      <rPr>
        <b/>
        <sz val="10"/>
        <rFont val="HGP明朝E"/>
        <family val="1"/>
        <charset val="128"/>
      </rPr>
      <t>種目の記入で　〃　　（チョンチョンはダメです！）。</t>
    </r>
    <rPh sb="3" eb="5">
      <t>シュモク</t>
    </rPh>
    <rPh sb="6" eb="8">
      <t>キニュウ</t>
    </rPh>
    <phoneticPr fontId="3"/>
  </si>
  <si>
    <t>ﾗﾝｸ</t>
    <phoneticPr fontId="3"/>
  </si>
  <si>
    <t>所属クラブ</t>
    <phoneticPr fontId="3"/>
  </si>
  <si>
    <t>（選手ふりがな）</t>
    <phoneticPr fontId="3"/>
  </si>
  <si>
    <t>所属クラブ</t>
    <phoneticPr fontId="3"/>
  </si>
  <si>
    <t>高校生・６０歳以上</t>
    <rPh sb="0" eb="3">
      <t>コウコウセイ</t>
    </rPh>
    <rPh sb="6" eb="7">
      <t>サイ</t>
    </rPh>
    <rPh sb="7" eb="9">
      <t>イジョウ</t>
    </rPh>
    <phoneticPr fontId="3"/>
  </si>
  <si>
    <t>中学生</t>
    <rPh sb="0" eb="3">
      <t>チュウガクセイ</t>
    </rPh>
    <phoneticPr fontId="3"/>
  </si>
  <si>
    <t>小学生</t>
    <rPh sb="0" eb="3">
      <t>ショウガクセイ</t>
    </rPh>
    <phoneticPr fontId="3"/>
  </si>
  <si>
    <t>親子複（中学生）</t>
    <rPh sb="0" eb="2">
      <t>オヤコ</t>
    </rPh>
    <rPh sb="2" eb="3">
      <t>フク</t>
    </rPh>
    <rPh sb="4" eb="7">
      <t>チュウガクセイ</t>
    </rPh>
    <phoneticPr fontId="3"/>
  </si>
  <si>
    <t>親子複（小学生）</t>
    <rPh sb="0" eb="2">
      <t>オヤコ</t>
    </rPh>
    <rPh sb="2" eb="3">
      <t>フク</t>
    </rPh>
    <rPh sb="4" eb="7">
      <t>ショウガクセイ</t>
    </rPh>
    <phoneticPr fontId="3"/>
  </si>
  <si>
    <t>１，０００円×（</t>
    <rPh sb="5" eb="6">
      <t>エン</t>
    </rPh>
    <phoneticPr fontId="3"/>
  </si>
  <si>
    <t>５００円×（</t>
    <rPh sb="3" eb="4">
      <t>エン</t>
    </rPh>
    <phoneticPr fontId="3"/>
  </si>
  <si>
    <t>２，0００円×（</t>
    <rPh sb="5" eb="6">
      <t>エン</t>
    </rPh>
    <phoneticPr fontId="3"/>
  </si>
  <si>
    <t>混合複</t>
    <rPh sb="0" eb="2">
      <t>コンゴウ</t>
    </rPh>
    <rPh sb="2" eb="3">
      <t>フク</t>
    </rPh>
    <phoneticPr fontId="3"/>
  </si>
  <si>
    <t>　</t>
  </si>
  <si>
    <t>（FAX番号）</t>
    <rPh sb="4" eb="6">
      <t>バンゴウ</t>
    </rPh>
    <phoneticPr fontId="3"/>
  </si>
  <si>
    <t>（ＦＡＸ番号）</t>
    <rPh sb="4" eb="6">
      <t>バンゴウ</t>
    </rPh>
    <phoneticPr fontId="3"/>
  </si>
  <si>
    <t>氏　　名</t>
    <rPh sb="0" eb="1">
      <t>シ</t>
    </rPh>
    <rPh sb="3" eb="4">
      <t>メイ</t>
    </rPh>
    <phoneticPr fontId="3"/>
  </si>
  <si>
    <t>登録番号</t>
    <rPh sb="0" eb="2">
      <t>トウロク</t>
    </rPh>
    <rPh sb="2" eb="4">
      <t>バンゴウ</t>
    </rPh>
    <phoneticPr fontId="3"/>
  </si>
  <si>
    <t>性別</t>
    <rPh sb="0" eb="2">
      <t>セイベツ</t>
    </rPh>
    <phoneticPr fontId="3"/>
  </si>
  <si>
    <t>郵便番号</t>
    <rPh sb="0" eb="2">
      <t>ユウビン</t>
    </rPh>
    <rPh sb="2" eb="4">
      <t>バンゴウ</t>
    </rPh>
    <phoneticPr fontId="3"/>
  </si>
  <si>
    <t>住　　　所</t>
    <rPh sb="0" eb="1">
      <t>ジュウ</t>
    </rPh>
    <rPh sb="4" eb="5">
      <t>ショ</t>
    </rPh>
    <phoneticPr fontId="3"/>
  </si>
  <si>
    <t>団体名</t>
    <rPh sb="0" eb="2">
      <t>ダンタイ</t>
    </rPh>
    <rPh sb="2" eb="3">
      <t>メイ</t>
    </rPh>
    <phoneticPr fontId="3"/>
  </si>
  <si>
    <t>１／２</t>
    <phoneticPr fontId="3"/>
  </si>
  <si>
    <t>№</t>
    <phoneticPr fontId="3"/>
  </si>
  <si>
    <t>２／２</t>
    <phoneticPr fontId="3"/>
  </si>
  <si>
    <t>審判有効期限</t>
    <rPh sb="0" eb="2">
      <t>シンパン</t>
    </rPh>
    <rPh sb="2" eb="4">
      <t>ユウコウ</t>
    </rPh>
    <rPh sb="4" eb="6">
      <t>キゲン</t>
    </rPh>
    <phoneticPr fontId="3"/>
  </si>
  <si>
    <t>連絡担当者</t>
    <rPh sb="0" eb="2">
      <t>レンラク</t>
    </rPh>
    <rPh sb="2" eb="5">
      <t>タントウシャ</t>
    </rPh>
    <phoneticPr fontId="3"/>
  </si>
  <si>
    <t>連絡者住所</t>
    <rPh sb="0" eb="2">
      <t>レンラク</t>
    </rPh>
    <rPh sb="2" eb="3">
      <t>シャ</t>
    </rPh>
    <rPh sb="3" eb="5">
      <t>ジュウショ</t>
    </rPh>
    <phoneticPr fontId="3"/>
  </si>
  <si>
    <t>連絡者メール（ＰＣ）</t>
    <rPh sb="0" eb="3">
      <t>レンラクシャ</t>
    </rPh>
    <phoneticPr fontId="3"/>
  </si>
  <si>
    <t>連絡者ＴＥＬ（携帯）</t>
    <rPh sb="0" eb="3">
      <t>レンラクシャ</t>
    </rPh>
    <phoneticPr fontId="3"/>
  </si>
  <si>
    <t>連絡者メール（携帯）</t>
    <rPh sb="0" eb="3">
      <t>レンラクシャ</t>
    </rPh>
    <rPh sb="7" eb="9">
      <t>ケイタイ</t>
    </rPh>
    <phoneticPr fontId="3"/>
  </si>
  <si>
    <t>【必須項目】</t>
    <rPh sb="3" eb="5">
      <t>コウモク</t>
    </rPh>
    <phoneticPr fontId="3"/>
  </si>
  <si>
    <t>登録順ｎｏ</t>
    <rPh sb="0" eb="3">
      <t>トウロクジュン</t>
    </rPh>
    <phoneticPr fontId="3"/>
  </si>
  <si>
    <t>連絡者の番号を入力</t>
    <phoneticPr fontId="3"/>
  </si>
  <si>
    <t>メールアドレス(PC)</t>
    <phoneticPr fontId="3"/>
  </si>
  <si>
    <t>住所1電話番号(携帯)</t>
    <rPh sb="8" eb="10">
      <t>ケイタイ</t>
    </rPh>
    <phoneticPr fontId="3"/>
  </si>
  <si>
    <t>携帯メール</t>
    <rPh sb="0" eb="2">
      <t>ケイタイ</t>
    </rPh>
    <phoneticPr fontId="3"/>
  </si>
  <si>
    <t>１／</t>
    <phoneticPr fontId="3"/>
  </si>
  <si>
    <t>２／２</t>
    <phoneticPr fontId="3"/>
  </si>
  <si>
    <t>１／1</t>
    <phoneticPr fontId="3"/>
  </si>
  <si>
    <t>（選手ふりがな）</t>
    <phoneticPr fontId="3"/>
  </si>
  <si>
    <t>１／1</t>
    <phoneticPr fontId="3"/>
  </si>
  <si>
    <t>５，0００円×（</t>
    <rPh sb="5" eb="6">
      <t>エン</t>
    </rPh>
    <phoneticPr fontId="3"/>
  </si>
  <si>
    <t>都道
府県名</t>
    <rPh sb="0" eb="2">
      <t>トドウ</t>
    </rPh>
    <rPh sb="3" eb="5">
      <t>フケン</t>
    </rPh>
    <rPh sb="5" eb="6">
      <t>メイ</t>
    </rPh>
    <phoneticPr fontId="3"/>
  </si>
  <si>
    <t>会員番号</t>
    <rPh sb="0" eb="2">
      <t>カイイン</t>
    </rPh>
    <rPh sb="2" eb="4">
      <t>バンゴウ</t>
    </rPh>
    <phoneticPr fontId="3"/>
  </si>
  <si>
    <t>公認審判員
登録Ｎｏ．</t>
    <rPh sb="0" eb="2">
      <t>コウニン</t>
    </rPh>
    <rPh sb="2" eb="5">
      <t>シンパンイン</t>
    </rPh>
    <rPh sb="6" eb="8">
      <t>トウロク</t>
    </rPh>
    <phoneticPr fontId="3"/>
  </si>
  <si>
    <t>他の
出場種目</t>
    <rPh sb="0" eb="1">
      <t>タ</t>
    </rPh>
    <rPh sb="3" eb="5">
      <t>シュツジョウ</t>
    </rPh>
    <rPh sb="5" eb="7">
      <t>シュモク</t>
    </rPh>
    <phoneticPr fontId="3"/>
  </si>
  <si>
    <t>注：県外の選手と組まれる場合は必ず相手側の県にても申込お願いします。</t>
    <rPh sb="0" eb="1">
      <t>チュウ</t>
    </rPh>
    <rPh sb="2" eb="4">
      <t>ケンガイ</t>
    </rPh>
    <rPh sb="5" eb="7">
      <t>センシュ</t>
    </rPh>
    <rPh sb="8" eb="9">
      <t>ク</t>
    </rPh>
    <rPh sb="12" eb="14">
      <t>バアイ</t>
    </rPh>
    <rPh sb="15" eb="16">
      <t>カナラ</t>
    </rPh>
    <rPh sb="17" eb="20">
      <t>アイテガワ</t>
    </rPh>
    <rPh sb="21" eb="22">
      <t>ケン</t>
    </rPh>
    <rPh sb="25" eb="27">
      <t>モウシコミ</t>
    </rPh>
    <rPh sb="28" eb="29">
      <t>ネガ</t>
    </rPh>
    <phoneticPr fontId="3"/>
  </si>
  <si>
    <t>アイビー</t>
  </si>
  <si>
    <t>あじさい</t>
  </si>
  <si>
    <t>あすなろクラブ</t>
  </si>
  <si>
    <t>いなみの</t>
  </si>
  <si>
    <t>ウエストシルバー</t>
  </si>
  <si>
    <t>ウッディシャトルズ</t>
  </si>
  <si>
    <t>ぐりんぴぃーす</t>
  </si>
  <si>
    <t>ぐるぐるパンチ</t>
  </si>
  <si>
    <t>クロスロード</t>
  </si>
  <si>
    <t>シーガルス</t>
  </si>
  <si>
    <t>シュパース</t>
  </si>
  <si>
    <t>スマッシュクラブ</t>
  </si>
  <si>
    <t>ソフト</t>
  </si>
  <si>
    <t>ドレミ</t>
  </si>
  <si>
    <t>バドラー</t>
  </si>
  <si>
    <t>はにーぃず</t>
  </si>
  <si>
    <t>はねっつ</t>
  </si>
  <si>
    <t>ぷらむっち</t>
  </si>
  <si>
    <t>プリッツ</t>
  </si>
  <si>
    <t>ブルーシャンス</t>
  </si>
  <si>
    <t>フレッシュ三田</t>
  </si>
  <si>
    <t>ボンバーズ</t>
  </si>
  <si>
    <t>ミスチバスモンキー</t>
  </si>
  <si>
    <t>むささび会</t>
  </si>
  <si>
    <t>ヤマヒサ倶楽部</t>
  </si>
  <si>
    <t>芦屋クラブ</t>
  </si>
  <si>
    <t>我流</t>
  </si>
  <si>
    <t>共済</t>
  </si>
  <si>
    <t>三木シャトル</t>
  </si>
  <si>
    <t>三木ミント</t>
  </si>
  <si>
    <t>三木赤とんぼ</t>
  </si>
  <si>
    <t>四ツ羽</t>
  </si>
  <si>
    <t>自由が丘</t>
  </si>
  <si>
    <t>小学生指導者クラブ</t>
  </si>
  <si>
    <t>飾磨クラブ</t>
  </si>
  <si>
    <t>神戸市立工業高等専門学校</t>
  </si>
  <si>
    <t>垂水クラブ</t>
  </si>
  <si>
    <t>成徳スマイル</t>
  </si>
  <si>
    <t>西播クラブ</t>
  </si>
  <si>
    <t>赤壁</t>
  </si>
  <si>
    <t>猪名川クラブ</t>
  </si>
  <si>
    <t>難波クラブ</t>
  </si>
  <si>
    <t>白鳥美羽</t>
  </si>
  <si>
    <t>飛翔クラブ</t>
  </si>
  <si>
    <t>武蔵</t>
  </si>
  <si>
    <t>豊岡クラブ</t>
  </si>
  <si>
    <t>北神クラブ</t>
  </si>
  <si>
    <t>明石高専</t>
  </si>
  <si>
    <t>竜神クラブ</t>
  </si>
  <si>
    <t>緑ヶ丘クラブ</t>
  </si>
  <si>
    <t>NO
入力</t>
    <rPh sb="3" eb="5">
      <t>ニュウリョク</t>
    </rPh>
    <phoneticPr fontId="3"/>
  </si>
  <si>
    <t>NO</t>
    <phoneticPr fontId="3"/>
  </si>
  <si>
    <t>電話番号携帯)</t>
    <rPh sb="4" eb="6">
      <t>ケイタイ</t>
    </rPh>
    <phoneticPr fontId="3"/>
  </si>
  <si>
    <t>電話番号（携帯)</t>
    <rPh sb="5" eb="7">
      <t>ケイタイ</t>
    </rPh>
    <phoneticPr fontId="3"/>
  </si>
  <si>
    <t>読込種目
(種目完全名称)</t>
  </si>
  <si>
    <t>読込選手名１＿団体名１</t>
  </si>
  <si>
    <t>読込選手名２団体名２</t>
  </si>
  <si>
    <t>読込前年度
順位１</t>
  </si>
  <si>
    <t>読込前年度
順位２</t>
  </si>
  <si>
    <t>読込チーム内ランク</t>
  </si>
  <si>
    <t>申込選手１団体名</t>
    <rPh sb="0" eb="2">
      <t>モウシコミ</t>
    </rPh>
    <rPh sb="2" eb="4">
      <t>センシュ</t>
    </rPh>
    <rPh sb="5" eb="7">
      <t>ダンタイ</t>
    </rPh>
    <rPh sb="7" eb="8">
      <t>メイ</t>
    </rPh>
    <phoneticPr fontId="3"/>
  </si>
  <si>
    <t>申込団体名</t>
    <rPh sb="0" eb="2">
      <t>モウシコミ</t>
    </rPh>
    <rPh sb="2" eb="4">
      <t>ダンタイ</t>
    </rPh>
    <rPh sb="4" eb="5">
      <t>メイ</t>
    </rPh>
    <phoneticPr fontId="3"/>
  </si>
  <si>
    <t>申込選手２団体名</t>
    <rPh sb="0" eb="2">
      <t>モウシコミ</t>
    </rPh>
    <rPh sb="2" eb="4">
      <t>センシュ</t>
    </rPh>
    <rPh sb="5" eb="7">
      <t>ダンタイ</t>
    </rPh>
    <rPh sb="7" eb="8">
      <t>メイ</t>
    </rPh>
    <phoneticPr fontId="3"/>
  </si>
  <si>
    <t>選手名１</t>
    <rPh sb="0" eb="2">
      <t>センシュ</t>
    </rPh>
    <rPh sb="2" eb="3">
      <t>メイ</t>
    </rPh>
    <phoneticPr fontId="3"/>
  </si>
  <si>
    <t>選手名２</t>
    <rPh sb="0" eb="2">
      <t>センシュ</t>
    </rPh>
    <rPh sb="2" eb="3">
      <t>メイ</t>
    </rPh>
    <phoneticPr fontId="3"/>
  </si>
  <si>
    <t>選手名１ふり</t>
    <rPh sb="0" eb="2">
      <t>センシュ</t>
    </rPh>
    <rPh sb="2" eb="3">
      <t>メイ</t>
    </rPh>
    <phoneticPr fontId="3"/>
  </si>
  <si>
    <t>選手名２ふり</t>
    <rPh sb="0" eb="2">
      <t>センシュ</t>
    </rPh>
    <rPh sb="2" eb="3">
      <t>メイ</t>
    </rPh>
    <phoneticPr fontId="3"/>
  </si>
  <si>
    <t>団体属性名</t>
    <rPh sb="0" eb="2">
      <t>ダンタイ</t>
    </rPh>
    <rPh sb="2" eb="4">
      <t>ゾクセイ</t>
    </rPh>
    <rPh sb="4" eb="5">
      <t>メイ</t>
    </rPh>
    <phoneticPr fontId="3"/>
  </si>
  <si>
    <t>読込選手名１＿団体名２</t>
  </si>
  <si>
    <t>読込選手名１＿団体名３</t>
  </si>
  <si>
    <t>読込選手名１＿団体名４</t>
  </si>
  <si>
    <t>読込選手名１＿団体名５</t>
  </si>
  <si>
    <t>読込選手名１＿団体名６</t>
  </si>
  <si>
    <t>読込選手名１＿団体名７</t>
  </si>
  <si>
    <t>読込選手名１＿団体名８</t>
  </si>
  <si>
    <t>読込選手名１＿団体名９</t>
  </si>
  <si>
    <t>読込選手名１＿団体名１０</t>
  </si>
  <si>
    <t>読込コーチ</t>
    <rPh sb="0" eb="2">
      <t>ヨミコミ</t>
    </rPh>
    <phoneticPr fontId="3"/>
  </si>
  <si>
    <t>読込監督</t>
    <rPh sb="0" eb="2">
      <t>ヨミコミ</t>
    </rPh>
    <rPh sb="2" eb="4">
      <t>カントク</t>
    </rPh>
    <phoneticPr fontId="3"/>
  </si>
  <si>
    <t>読込種目
(種目完全名称)</t>
    <phoneticPr fontId="3"/>
  </si>
  <si>
    <t>読込選手名１＿団体名１</t>
    <phoneticPr fontId="3"/>
  </si>
  <si>
    <t>ここは入力禁止</t>
    <rPh sb="3" eb="5">
      <t>ニュウリョク</t>
    </rPh>
    <rPh sb="5" eb="7">
      <t>キンシ</t>
    </rPh>
    <phoneticPr fontId="3"/>
  </si>
  <si>
    <t>カーニバルは起算日が別になりますので適応しない</t>
    <rPh sb="6" eb="9">
      <t>キサンビ</t>
    </rPh>
    <rPh sb="10" eb="11">
      <t>ベツ</t>
    </rPh>
    <rPh sb="18" eb="20">
      <t>テキオウ</t>
    </rPh>
    <phoneticPr fontId="3"/>
  </si>
  <si>
    <t>（固定電話番号)</t>
    <rPh sb="1" eb="3">
      <t>コテイ</t>
    </rPh>
    <phoneticPr fontId="3"/>
  </si>
  <si>
    <t>監督・連絡者・ＰＣ管理</t>
    <rPh sb="0" eb="2">
      <t>カントク</t>
    </rPh>
    <rPh sb="3" eb="6">
      <t>レンラクシャ</t>
    </rPh>
    <rPh sb="9" eb="11">
      <t>カンリ</t>
    </rPh>
    <phoneticPr fontId="3"/>
  </si>
  <si>
    <t>レディース</t>
  </si>
  <si>
    <t>学生</t>
  </si>
  <si>
    <t>社会人クラブの団体</t>
    <rPh sb="0" eb="3">
      <t>シャカイジン</t>
    </rPh>
    <rPh sb="7" eb="9">
      <t>ダンタイ</t>
    </rPh>
    <phoneticPr fontId="3"/>
  </si>
  <si>
    <t>実業団</t>
  </si>
  <si>
    <t>中体連</t>
  </si>
  <si>
    <t>ＧＯＧＯ</t>
  </si>
  <si>
    <t>大手前大学</t>
  </si>
  <si>
    <t>ＦＵＪＩＴＳＵ　ＴＥＮ</t>
  </si>
  <si>
    <t>愛徳学園中学校</t>
  </si>
  <si>
    <t>ＩＢサークル</t>
  </si>
  <si>
    <t>関西福祉大学</t>
  </si>
  <si>
    <t>カネカ高砂</t>
  </si>
  <si>
    <t>芦屋市立精道中学校</t>
  </si>
  <si>
    <t>あい&amp;あい</t>
  </si>
  <si>
    <t>関西学院大学</t>
  </si>
  <si>
    <t>パナソニックエナジー加西</t>
  </si>
  <si>
    <t>伊丹市立荒牧中学校</t>
  </si>
  <si>
    <t>あくらBC</t>
  </si>
  <si>
    <t>甲南女子大学</t>
  </si>
  <si>
    <t>パナソニック洲本</t>
  </si>
  <si>
    <t>伊丹市立笹原中学校</t>
  </si>
  <si>
    <t>きっぴーず</t>
  </si>
  <si>
    <t>甲南大学</t>
  </si>
  <si>
    <t>ヤヱガキ酒造株式会社</t>
  </si>
  <si>
    <t>伊丹市立天王寺川中学校</t>
  </si>
  <si>
    <t>クリッパーズ</t>
  </si>
  <si>
    <t>神戸市外国語大学</t>
  </si>
  <si>
    <t>三菱重工高砂</t>
  </si>
  <si>
    <t>伊丹市立東中学校</t>
  </si>
  <si>
    <t>スワンレディース</t>
  </si>
  <si>
    <t>神戸学院大学</t>
  </si>
  <si>
    <t>三菱重工神戸</t>
  </si>
  <si>
    <t>伊丹市立南中学校</t>
  </si>
  <si>
    <t>たけのこ</t>
  </si>
  <si>
    <t>神戸女学院大学</t>
  </si>
  <si>
    <t>三菱電機</t>
  </si>
  <si>
    <t>園田学園中学校</t>
  </si>
  <si>
    <t>わかば</t>
  </si>
  <si>
    <t>神戸女子大学</t>
  </si>
  <si>
    <t>三菱電機伊丹</t>
  </si>
  <si>
    <t>加古川市立加古川中学校</t>
  </si>
  <si>
    <t>芦屋</t>
  </si>
  <si>
    <t>神戸親和女子大学</t>
  </si>
  <si>
    <t>三菱電機三田</t>
  </si>
  <si>
    <t>加古川市立山手中学校</t>
  </si>
  <si>
    <t>伊丹</t>
  </si>
  <si>
    <t>神戸大学</t>
  </si>
  <si>
    <t>三菱電機神戸</t>
  </si>
  <si>
    <t>加古川市立神吉中学校</t>
  </si>
  <si>
    <t>三田ウィングス</t>
  </si>
  <si>
    <t>神戸常盤大学</t>
  </si>
  <si>
    <t>三菱電機姫路</t>
  </si>
  <si>
    <t>加古川市立中部中学校</t>
  </si>
  <si>
    <t>三田サフィニア</t>
  </si>
  <si>
    <t>兵庫教育大学</t>
  </si>
  <si>
    <t>住友精密</t>
  </si>
  <si>
    <t>加古川市立氷丘中学校</t>
  </si>
  <si>
    <t>西宮</t>
  </si>
  <si>
    <t>兵庫県立大学神戸</t>
  </si>
  <si>
    <t>新日鐵住金広畑</t>
  </si>
  <si>
    <t>加古川市立浜の宮中学校</t>
  </si>
  <si>
    <t>川西</t>
  </si>
  <si>
    <t>兵庫県立大学姫路</t>
  </si>
  <si>
    <t>新明和工業</t>
  </si>
  <si>
    <t>加古川市立平岡中学校</t>
  </si>
  <si>
    <t>太子ＢＣ</t>
  </si>
  <si>
    <t>武庫川女子大学</t>
  </si>
  <si>
    <t>神戸市役所</t>
  </si>
  <si>
    <t>加古川市立平岡南中学校</t>
  </si>
  <si>
    <t>猪名川</t>
  </si>
  <si>
    <t>流通科学大学</t>
  </si>
  <si>
    <t>神鋼加古川</t>
  </si>
  <si>
    <t>高砂市立松陽中学校</t>
  </si>
  <si>
    <t>姫路</t>
  </si>
  <si>
    <t>神鋼環境ソリューション</t>
  </si>
  <si>
    <t>高砂市立宝殿中学校</t>
  </si>
  <si>
    <t>宝塚</t>
  </si>
  <si>
    <t>神鋼高砂</t>
  </si>
  <si>
    <t>三田学園中学校</t>
  </si>
  <si>
    <t>緑ヶ丘</t>
  </si>
  <si>
    <t>神鋼神戸</t>
  </si>
  <si>
    <t>三田市立長坂中学校</t>
  </si>
  <si>
    <t>川重神戸</t>
  </si>
  <si>
    <t>三田市立藍中学校</t>
  </si>
  <si>
    <t>教職員</t>
  </si>
  <si>
    <t>兵庫県教職員</t>
  </si>
  <si>
    <t>大阪チタニウムテクノロジーズ</t>
  </si>
  <si>
    <t>三木市立三木東中学校</t>
  </si>
  <si>
    <t>大和製衡</t>
  </si>
  <si>
    <t>夙川学院中学校</t>
  </si>
  <si>
    <t>高体連</t>
  </si>
  <si>
    <t>愛徳学園高等学校</t>
  </si>
  <si>
    <t>兵庫県庁バドミントン部</t>
  </si>
  <si>
    <t>神戸市立井吹台中学校</t>
  </si>
  <si>
    <t>芦屋学園高等学校</t>
  </si>
  <si>
    <t>神戸市立王塚台中学校</t>
  </si>
  <si>
    <t>芦屋国際中等教育学校</t>
  </si>
  <si>
    <t>小学生</t>
  </si>
  <si>
    <t>ＨＯＰＥジュニア</t>
  </si>
  <si>
    <t>神戸市立玉津中学校</t>
  </si>
  <si>
    <t>伊丹高等学校</t>
  </si>
  <si>
    <t>Ｉｎｎｏｃｅｎｔ</t>
  </si>
  <si>
    <t>神戸市立港島中学校</t>
  </si>
  <si>
    <t>伊丹市立伊丹高等学校</t>
  </si>
  <si>
    <t>Ｉｔａｍｉ　Ａｎｇｅｌｓ</t>
  </si>
  <si>
    <t>神戸市立桜ヶ丘中学校</t>
  </si>
  <si>
    <t>伊丹西高等学校</t>
  </si>
  <si>
    <t>ＮＡＫＡＯ　Ｊ．Ｂ．Ｃ</t>
  </si>
  <si>
    <t>神戸市立垂水中学校</t>
  </si>
  <si>
    <t>伊丹北高校</t>
  </si>
  <si>
    <t>ＳＪＢＣ</t>
  </si>
  <si>
    <t>神戸市立西神中学校</t>
  </si>
  <si>
    <t>育英高等学校</t>
  </si>
  <si>
    <t>Ｓｍａｓｈ　Ｒｕｎ　Ｒｕｎ</t>
  </si>
  <si>
    <t>神戸市立太田中学校</t>
  </si>
  <si>
    <t>園田学園高等学校</t>
  </si>
  <si>
    <t>ＴＯＭＯジュニア</t>
  </si>
  <si>
    <t>神戸市立唐櫃中学校</t>
  </si>
  <si>
    <t>加古川西高等学校</t>
  </si>
  <si>
    <t>アクティブジュニアクラブ</t>
  </si>
  <si>
    <t>神戸市立櫨谷中学校</t>
  </si>
  <si>
    <t>加古川東高等学校</t>
  </si>
  <si>
    <t>ぐるぐるパンチジュニア</t>
  </si>
  <si>
    <t>神戸市立八多中学校</t>
  </si>
  <si>
    <t>加古川南高等学校</t>
  </si>
  <si>
    <t>はね×２キッズ</t>
  </si>
  <si>
    <t>神戸市立兵庫中学校</t>
  </si>
  <si>
    <t>加古川北高等学校</t>
  </si>
  <si>
    <t>ひよどりジュニアバドミントンクラブ</t>
  </si>
  <si>
    <t>神戸市立北神戸中学校</t>
  </si>
  <si>
    <t>吉川高等学校</t>
  </si>
  <si>
    <t>プチシャトル</t>
  </si>
  <si>
    <t>西宮市立塩瀬中学校</t>
  </si>
  <si>
    <t>啓明学院高等学校</t>
  </si>
  <si>
    <t>べふジュニア</t>
  </si>
  <si>
    <t>西宮市立甲武中学校</t>
  </si>
  <si>
    <t>賢明女子学院高等学校</t>
  </si>
  <si>
    <t>ポテトチップス</t>
  </si>
  <si>
    <t>西宮市立山口中学校</t>
  </si>
  <si>
    <t>御影高等学校</t>
  </si>
  <si>
    <t>伊丹スピリッツバドミントンクラブ</t>
  </si>
  <si>
    <t>滝川中学校</t>
  </si>
  <si>
    <t>甲南高等学校</t>
  </si>
  <si>
    <t>加古川ジュニアバドミントンクラブ</t>
  </si>
  <si>
    <t>灘中学校</t>
  </si>
  <si>
    <t>香住高等学校</t>
  </si>
  <si>
    <t>三木ジュニア</t>
  </si>
  <si>
    <t>尼崎市立啓明中学校</t>
  </si>
  <si>
    <t>高砂高等学校</t>
  </si>
  <si>
    <t>勝原ジュニア</t>
  </si>
  <si>
    <t>尼崎市立常陽中学校</t>
  </si>
  <si>
    <t>高砂南高等学校</t>
  </si>
  <si>
    <t>西神ジュニアバドミントンクラブ</t>
  </si>
  <si>
    <t>尼崎市立大庄中学校</t>
  </si>
  <si>
    <t>兵庫県立国際高等学校</t>
  </si>
  <si>
    <t>段上ジュニア</t>
  </si>
  <si>
    <t>尼崎市立中央中学校</t>
  </si>
  <si>
    <t>佐用高等学校</t>
  </si>
  <si>
    <t>白とんぼＪｒ．</t>
  </si>
  <si>
    <t>尼崎市立日新中学校</t>
  </si>
  <si>
    <t>三田学園高等学校</t>
  </si>
  <si>
    <t>武庫の里スポーツ少年団</t>
  </si>
  <si>
    <t>姫路市立神南中学校</t>
  </si>
  <si>
    <t>三田祥雲館高等学校</t>
  </si>
  <si>
    <t>立花シャトルキッズ</t>
  </si>
  <si>
    <t>姫路市立朝日中学校</t>
  </si>
  <si>
    <t>三木東高等学校</t>
  </si>
  <si>
    <t>立花南バドミントン</t>
  </si>
  <si>
    <t>山崎高等学校</t>
  </si>
  <si>
    <t>社高等学校</t>
  </si>
  <si>
    <t>夙川学院高等学校</t>
  </si>
  <si>
    <t>出石高等学校</t>
  </si>
  <si>
    <t>小野工業高等学校</t>
  </si>
  <si>
    <t>松蔭高等学校</t>
  </si>
  <si>
    <t>松陽高等学校</t>
  </si>
  <si>
    <t>上郡高等学校</t>
  </si>
  <si>
    <t>飾磨工業高校</t>
  </si>
  <si>
    <t>神戸海星女子学院高等学校</t>
  </si>
  <si>
    <t>神戸学院大学附属高等学校</t>
  </si>
  <si>
    <t>神戸甲北高等学校</t>
  </si>
  <si>
    <t>神戸高等学校</t>
  </si>
  <si>
    <t>神戸山手女子高等学校</t>
  </si>
  <si>
    <t>神戸市立須磨翔風高等学校</t>
  </si>
  <si>
    <t>神戸市立兵庫商業高等学校</t>
  </si>
  <si>
    <t>神戸市立六甲アイランド高校</t>
  </si>
  <si>
    <t>神戸女学院</t>
  </si>
  <si>
    <t>神戸商業高等学校</t>
  </si>
  <si>
    <t>神戸村野工業高等学校</t>
  </si>
  <si>
    <t>神戸第一高等学校</t>
  </si>
  <si>
    <t>神戸野田高等学校</t>
  </si>
  <si>
    <t>神戸龍谷高等学校</t>
  </si>
  <si>
    <t>神崎高等学校</t>
  </si>
  <si>
    <t>親和女子高等学校</t>
  </si>
  <si>
    <t>仁川学院</t>
  </si>
  <si>
    <t>須磨学園高等学校</t>
  </si>
  <si>
    <t>須磨東高等学校</t>
  </si>
  <si>
    <t>須磨友が丘高等学校</t>
  </si>
  <si>
    <t>星陵高等学校</t>
  </si>
  <si>
    <t>生野高等学校</t>
  </si>
  <si>
    <t>西宮甲山高等学校</t>
  </si>
  <si>
    <t>西宮高等学校</t>
  </si>
  <si>
    <t>西宮市立西宮高等学校</t>
  </si>
  <si>
    <t>西宮市立西宮東高等学校</t>
  </si>
  <si>
    <t>西宮北高等学校</t>
  </si>
  <si>
    <t>川西北陵高等学校</t>
  </si>
  <si>
    <t>川西明峰高等学校</t>
  </si>
  <si>
    <t>川西緑台高等学校</t>
  </si>
  <si>
    <t>相生産業高等学校</t>
  </si>
  <si>
    <t>太子高等学校</t>
  </si>
  <si>
    <t>大学附属高等学校</t>
  </si>
  <si>
    <t>滝川高等学校</t>
  </si>
  <si>
    <t>滝川第二高等学校</t>
  </si>
  <si>
    <t>但馬農業高等学校</t>
  </si>
  <si>
    <t>猪名川高等学校</t>
  </si>
  <si>
    <t>長田高等学校</t>
  </si>
  <si>
    <t>東灘高校</t>
  </si>
  <si>
    <t>東播工業高等学校</t>
  </si>
  <si>
    <t>東播磨高等学校</t>
  </si>
  <si>
    <t>東洋大学附属姫路高等学校</t>
  </si>
  <si>
    <t>灘高等学校</t>
  </si>
  <si>
    <t>尼崎稲園高等学校</t>
  </si>
  <si>
    <t>尼崎工業高等学校</t>
  </si>
  <si>
    <t>尼崎高等学校</t>
  </si>
  <si>
    <t>尼崎市立尼崎高等学校</t>
  </si>
  <si>
    <t>尼崎西高等学校</t>
  </si>
  <si>
    <t>尼崎北高等学校</t>
  </si>
  <si>
    <t>日ノ本学園高等学校</t>
  </si>
  <si>
    <t>日高高等学校</t>
  </si>
  <si>
    <t>農業高等学校</t>
  </si>
  <si>
    <t>播磨高等学校</t>
  </si>
  <si>
    <t>播磨南高等学校</t>
  </si>
  <si>
    <t>八鹿高等学校</t>
  </si>
  <si>
    <t>姫路工業高等学校</t>
  </si>
  <si>
    <t>姫路市立琴丘高等学校</t>
  </si>
  <si>
    <t>姫路市立姫路高等学校</t>
  </si>
  <si>
    <t>姫路商業高等学校</t>
  </si>
  <si>
    <t>姫路飾西高等学校</t>
  </si>
  <si>
    <t>姫路西高等学校</t>
  </si>
  <si>
    <t>姫路東高等学校</t>
  </si>
  <si>
    <t>姫路南高等学校</t>
  </si>
  <si>
    <t>姫路別所高等学校</t>
  </si>
  <si>
    <t>百合学院高等学校</t>
  </si>
  <si>
    <t>武庫川女子大学附属高等学校</t>
  </si>
  <si>
    <t>武庫荘総合高等学校</t>
  </si>
  <si>
    <t>舞子高等学校</t>
  </si>
  <si>
    <t>福崎高等学校</t>
  </si>
  <si>
    <t>兵庫工業高等学校</t>
  </si>
  <si>
    <t>兵庫大学附属須磨ノ浦高等学校</t>
  </si>
  <si>
    <t>宝塚高等学校</t>
  </si>
  <si>
    <t>宝塚西高等学校</t>
  </si>
  <si>
    <t>宝塚東高等学校</t>
  </si>
  <si>
    <t>宝塚北高等学校</t>
  </si>
  <si>
    <t>豊岡高等学校</t>
  </si>
  <si>
    <t>豊岡総合高等学校</t>
  </si>
  <si>
    <t>北須磨高等学校</t>
  </si>
  <si>
    <t>明石工業高等専門学校</t>
  </si>
  <si>
    <t>明石西高等学校</t>
  </si>
  <si>
    <t>明石北高等学校</t>
  </si>
  <si>
    <t>鳴尾高校</t>
  </si>
  <si>
    <t>網干高等学校</t>
  </si>
  <si>
    <t>有馬高等学校</t>
  </si>
  <si>
    <t>龍野北高等学校</t>
  </si>
  <si>
    <t>六甲高等学校</t>
  </si>
  <si>
    <t>小体連</t>
    <rPh sb="0" eb="1">
      <t>ショウ</t>
    </rPh>
    <phoneticPr fontId="3"/>
  </si>
  <si>
    <t>平成</t>
    <rPh sb="0" eb="2">
      <t>ヘイセイ</t>
    </rPh>
    <phoneticPr fontId="3"/>
  </si>
  <si>
    <t>年度会員登録名簿</t>
    <phoneticPr fontId="3"/>
  </si>
  <si>
    <t>選択して下さい</t>
    <rPh sb="0" eb="2">
      <t>センタク</t>
    </rPh>
    <rPh sb="4" eb="5">
      <t>クダ</t>
    </rPh>
    <phoneticPr fontId="3"/>
  </si>
  <si>
    <t>ＰＣ管理者の番号を入力</t>
    <rPh sb="2" eb="5">
      <t>カンリシャ</t>
    </rPh>
    <phoneticPr fontId="3"/>
  </si>
  <si>
    <t>連絡者とＰＣ管理者が同じ時は不要</t>
    <rPh sb="0" eb="3">
      <t>レンラクシャ</t>
    </rPh>
    <rPh sb="4" eb="9">
      <t>pcカンリシャ</t>
    </rPh>
    <rPh sb="10" eb="11">
      <t>オナ</t>
    </rPh>
    <rPh sb="12" eb="13">
      <t>トキ</t>
    </rPh>
    <rPh sb="14" eb="16">
      <t>フヨウ</t>
    </rPh>
    <phoneticPr fontId="3"/>
  </si>
  <si>
    <t>申込締切日　12月28日　(水）　午後５時　必着 　厳守、以後は受付けません</t>
    <rPh sb="0" eb="2">
      <t>モウシコミ</t>
    </rPh>
    <rPh sb="2" eb="3">
      <t>シ</t>
    </rPh>
    <rPh sb="3" eb="4">
      <t>キ</t>
    </rPh>
    <rPh sb="4" eb="5">
      <t>ビ</t>
    </rPh>
    <rPh sb="8" eb="9">
      <t>ガツ</t>
    </rPh>
    <rPh sb="11" eb="12">
      <t>ニチ</t>
    </rPh>
    <rPh sb="14" eb="15">
      <t>スイ</t>
    </rPh>
    <rPh sb="17" eb="19">
      <t>ゴゴ</t>
    </rPh>
    <rPh sb="20" eb="21">
      <t>ジ</t>
    </rPh>
    <rPh sb="22" eb="24">
      <t>ヒッチャク</t>
    </rPh>
    <rPh sb="26" eb="28">
      <t>ゲンシュ</t>
    </rPh>
    <rPh sb="29" eb="31">
      <t>イゴ</t>
    </rPh>
    <rPh sb="32" eb="34">
      <t>ウケツ</t>
    </rPh>
    <phoneticPr fontId="3"/>
  </si>
  <si>
    <t>１／</t>
    <phoneticPr fontId="3"/>
  </si>
  <si>
    <t>人</t>
    <rPh sb="0" eb="1">
      <t>ニン</t>
    </rPh>
    <phoneticPr fontId="3"/>
  </si>
  <si>
    <t>組</t>
    <rPh sb="0" eb="1">
      <t>クミ</t>
    </rPh>
    <phoneticPr fontId="3"/>
  </si>
  <si>
    <t>生年月日１</t>
    <rPh sb="0" eb="2">
      <t>セイネン</t>
    </rPh>
    <rPh sb="2" eb="4">
      <t>ガッピ</t>
    </rPh>
    <phoneticPr fontId="3"/>
  </si>
  <si>
    <t>生年月日２</t>
    <rPh sb="0" eb="2">
      <t>セイネン</t>
    </rPh>
    <rPh sb="2" eb="4">
      <t>ガッピ</t>
    </rPh>
    <phoneticPr fontId="3"/>
  </si>
  <si>
    <t>カーニバルの年齢起算日は次年代の1月1日です。</t>
    <rPh sb="6" eb="8">
      <t>ネンレイ</t>
    </rPh>
    <rPh sb="8" eb="11">
      <t>キサンビ</t>
    </rPh>
    <rPh sb="12" eb="13">
      <t>ツギ</t>
    </rPh>
    <rPh sb="13" eb="15">
      <t>ネンダイ</t>
    </rPh>
    <rPh sb="17" eb="18">
      <t>ガツ</t>
    </rPh>
    <rPh sb="19" eb="20">
      <t>ニチ</t>
    </rPh>
    <phoneticPr fontId="3"/>
  </si>
  <si>
    <t>Super Bird</t>
  </si>
  <si>
    <t>スーパーバード</t>
  </si>
  <si>
    <t>会員</t>
  </si>
  <si>
    <t>吉岡</t>
  </si>
  <si>
    <t>亨二</t>
  </si>
  <si>
    <t>ヨシオカ</t>
  </si>
  <si>
    <t>キョウジ</t>
  </si>
  <si>
    <t>男性</t>
  </si>
  <si>
    <t>ＰＣ管理者氏名</t>
    <rPh sb="5" eb="7">
      <t>シメイ</t>
    </rPh>
    <phoneticPr fontId="3"/>
  </si>
  <si>
    <t>連盟内番号</t>
    <rPh sb="0" eb="2">
      <t>レンメイ</t>
    </rPh>
    <rPh sb="2" eb="3">
      <t>ナイ</t>
    </rPh>
    <rPh sb="3" eb="5">
      <t>バンゴウ</t>
    </rPh>
    <phoneticPr fontId="3"/>
  </si>
  <si>
    <t>１級</t>
    <rPh sb="1" eb="2">
      <t>キュウ</t>
    </rPh>
    <phoneticPr fontId="3"/>
  </si>
  <si>
    <t>電話番号(携帯)必須</t>
    <rPh sb="5" eb="7">
      <t>ケイタイ</t>
    </rPh>
    <rPh sb="8" eb="10">
      <t>ヒッス</t>
    </rPh>
    <phoneticPr fontId="3"/>
  </si>
  <si>
    <t>登録
チーム名</t>
    <rPh sb="0" eb="2">
      <t>トウロク</t>
    </rPh>
    <rPh sb="6" eb="7">
      <t>メイ</t>
    </rPh>
    <phoneticPr fontId="3"/>
  </si>
  <si>
    <t>連盟内登録番号</t>
    <rPh sb="0" eb="2">
      <t>レンメイ</t>
    </rPh>
    <rPh sb="2" eb="3">
      <t>ナイ</t>
    </rPh>
    <rPh sb="3" eb="5">
      <t>トウロク</t>
    </rPh>
    <rPh sb="5" eb="7">
      <t>バンゴウ</t>
    </rPh>
    <phoneticPr fontId="3"/>
  </si>
  <si>
    <t>団体名を下から選んででコピー＆ペーストで入力して下さい。</t>
    <rPh sb="0" eb="3">
      <t>ダンタイメイ</t>
    </rPh>
    <rPh sb="4" eb="5">
      <t>シタ</t>
    </rPh>
    <rPh sb="7" eb="8">
      <t>エラ</t>
    </rPh>
    <rPh sb="20" eb="22">
      <t>ニュウリョク</t>
    </rPh>
    <rPh sb="24" eb="25">
      <t>クダ</t>
    </rPh>
    <phoneticPr fontId="3"/>
  </si>
  <si>
    <t>004</t>
  </si>
  <si>
    <t>008</t>
  </si>
  <si>
    <t>003</t>
  </si>
  <si>
    <t>009</t>
  </si>
  <si>
    <t>080</t>
  </si>
  <si>
    <t>083</t>
  </si>
  <si>
    <t>077</t>
  </si>
  <si>
    <t>073</t>
  </si>
  <si>
    <t>021</t>
  </si>
  <si>
    <t>020</t>
  </si>
  <si>
    <t>062</t>
  </si>
  <si>
    <t>063</t>
  </si>
  <si>
    <t>028</t>
  </si>
  <si>
    <t>025</t>
  </si>
  <si>
    <t>034</t>
  </si>
  <si>
    <t>031</t>
  </si>
  <si>
    <t>064</t>
  </si>
  <si>
    <t>017</t>
  </si>
  <si>
    <t>085</t>
  </si>
  <si>
    <t>086</t>
  </si>
  <si>
    <t>022</t>
  </si>
  <si>
    <t>026</t>
  </si>
  <si>
    <t>024</t>
  </si>
  <si>
    <t>078</t>
  </si>
  <si>
    <t>038</t>
  </si>
  <si>
    <t>046</t>
  </si>
  <si>
    <t>042</t>
  </si>
  <si>
    <t>018</t>
  </si>
  <si>
    <t>117</t>
  </si>
  <si>
    <t>116</t>
  </si>
  <si>
    <t>106</t>
  </si>
  <si>
    <t>100</t>
  </si>
  <si>
    <t>069</t>
  </si>
  <si>
    <t>068</t>
  </si>
  <si>
    <t>071</t>
  </si>
  <si>
    <t>079</t>
  </si>
  <si>
    <t>082</t>
  </si>
  <si>
    <t>088</t>
  </si>
  <si>
    <t>093</t>
  </si>
  <si>
    <t>087</t>
  </si>
  <si>
    <t>084</t>
  </si>
  <si>
    <t>113</t>
  </si>
  <si>
    <t>114</t>
  </si>
  <si>
    <t>118</t>
  </si>
  <si>
    <t>049</t>
  </si>
  <si>
    <t>035</t>
  </si>
  <si>
    <t>048</t>
  </si>
  <si>
    <t>057</t>
  </si>
  <si>
    <t>061</t>
  </si>
  <si>
    <t>059</t>
  </si>
  <si>
    <t>066</t>
  </si>
  <si>
    <t>097</t>
  </si>
  <si>
    <t>013</t>
  </si>
  <si>
    <t>098</t>
  </si>
  <si>
    <t>014</t>
  </si>
  <si>
    <t>119</t>
  </si>
  <si>
    <t>001</t>
  </si>
  <si>
    <t>005</t>
  </si>
  <si>
    <t>007</t>
  </si>
  <si>
    <t>012</t>
  </si>
  <si>
    <t>015</t>
  </si>
  <si>
    <t>016</t>
  </si>
  <si>
    <t>027</t>
  </si>
  <si>
    <t>029</t>
  </si>
  <si>
    <t>030</t>
  </si>
  <si>
    <t>032</t>
  </si>
  <si>
    <t>037</t>
  </si>
  <si>
    <t>039</t>
  </si>
  <si>
    <t>041</t>
  </si>
  <si>
    <t>044</t>
  </si>
  <si>
    <t>050</t>
  </si>
  <si>
    <t>055</t>
  </si>
  <si>
    <t>060</t>
  </si>
  <si>
    <t>067</t>
  </si>
  <si>
    <t>074</t>
  </si>
  <si>
    <t>075</t>
  </si>
  <si>
    <t>076</t>
  </si>
  <si>
    <t>089</t>
  </si>
  <si>
    <t>090</t>
  </si>
  <si>
    <t>091</t>
  </si>
  <si>
    <t>092</t>
  </si>
  <si>
    <t>094</t>
  </si>
  <si>
    <t>095</t>
  </si>
  <si>
    <t>099</t>
  </si>
  <si>
    <t>104</t>
  </si>
  <si>
    <t>108</t>
  </si>
  <si>
    <t>111</t>
  </si>
  <si>
    <t>006</t>
  </si>
  <si>
    <t>110</t>
  </si>
  <si>
    <t>010</t>
  </si>
  <si>
    <t>023</t>
  </si>
  <si>
    <t>047</t>
  </si>
  <si>
    <t>056</t>
  </si>
  <si>
    <t>036</t>
  </si>
  <si>
    <t>102</t>
  </si>
  <si>
    <t>103</t>
  </si>
  <si>
    <t>101</t>
  </si>
  <si>
    <t>112</t>
  </si>
  <si>
    <t>043</t>
  </si>
  <si>
    <t>045</t>
  </si>
  <si>
    <t>040</t>
  </si>
  <si>
    <t>033</t>
  </si>
  <si>
    <t>058</t>
  </si>
  <si>
    <t>051</t>
  </si>
  <si>
    <t>052</t>
  </si>
  <si>
    <t>053</t>
  </si>
  <si>
    <t>011</t>
  </si>
  <si>
    <t>070</t>
  </si>
  <si>
    <t>072</t>
  </si>
  <si>
    <t>081</t>
  </si>
  <si>
    <t>107</t>
  </si>
  <si>
    <t>109</t>
  </si>
  <si>
    <t>065</t>
  </si>
  <si>
    <t>096</t>
  </si>
  <si>
    <t>002</t>
  </si>
  <si>
    <t>115</t>
  </si>
  <si>
    <t>105</t>
  </si>
  <si>
    <t>ＰＣ管理者（ＰＣ）</t>
    <rPh sb="2" eb="5">
      <t>カンリシャ</t>
    </rPh>
    <phoneticPr fontId="3"/>
  </si>
  <si>
    <t>３級</t>
    <rPh sb="1" eb="2">
      <t>キュウ</t>
    </rPh>
    <phoneticPr fontId="3"/>
  </si>
  <si>
    <t>住所変更
氏名変更等</t>
    <rPh sb="0" eb="2">
      <t>ジュウショ</t>
    </rPh>
    <rPh sb="2" eb="4">
      <t>ヘンコウ</t>
    </rPh>
    <rPh sb="5" eb="7">
      <t>シメイ</t>
    </rPh>
    <rPh sb="7" eb="9">
      <t>ヘンコウ</t>
    </rPh>
    <rPh sb="9" eb="10">
      <t>トウ</t>
    </rPh>
    <phoneticPr fontId="3"/>
  </si>
  <si>
    <t>該当者は選択して下さい</t>
    <rPh sb="0" eb="3">
      <t>ガイトウシャ</t>
    </rPh>
    <rPh sb="4" eb="6">
      <t>センタク</t>
    </rPh>
    <rPh sb="8" eb="9">
      <t>クダ</t>
    </rPh>
    <phoneticPr fontId="3"/>
  </si>
  <si>
    <t>該当者は入力して下さい</t>
    <rPh sb="0" eb="3">
      <t>ガイトウシャ</t>
    </rPh>
    <rPh sb="4" eb="6">
      <t>ニュウリョク</t>
    </rPh>
    <rPh sb="8" eb="9">
      <t>クダ</t>
    </rPh>
    <phoneticPr fontId="3"/>
  </si>
  <si>
    <t>サポート番号（入力なし）</t>
    <rPh sb="7" eb="9">
      <t>ニュウリョク</t>
    </rPh>
    <phoneticPr fontId="3"/>
  </si>
  <si>
    <t>左の団体名を必ず画面下の団体名を選択して入力して下さい。　その後に薄緑の氏名から入力して下さい。</t>
    <rPh sb="0" eb="1">
      <t>ヒダリ</t>
    </rPh>
    <rPh sb="2" eb="5">
      <t>ダンタイメイ</t>
    </rPh>
    <rPh sb="6" eb="7">
      <t>カナラ</t>
    </rPh>
    <rPh sb="8" eb="10">
      <t>ガメン</t>
    </rPh>
    <rPh sb="10" eb="11">
      <t>シタ</t>
    </rPh>
    <rPh sb="12" eb="15">
      <t>ダンタイメイ</t>
    </rPh>
    <rPh sb="16" eb="18">
      <t>センタク</t>
    </rPh>
    <rPh sb="20" eb="22">
      <t>ニュウリョク</t>
    </rPh>
    <rPh sb="24" eb="25">
      <t>クダ</t>
    </rPh>
    <rPh sb="31" eb="32">
      <t>アト</t>
    </rPh>
    <rPh sb="33" eb="35">
      <t>ウスミドリ</t>
    </rPh>
    <rPh sb="36" eb="38">
      <t>シメイ</t>
    </rPh>
    <rPh sb="40" eb="42">
      <t>ニュウリョク</t>
    </rPh>
    <rPh sb="44" eb="45">
      <t>クダ</t>
    </rPh>
    <phoneticPr fontId="3"/>
  </si>
  <si>
    <t>２／２</t>
    <phoneticPr fontId="3"/>
  </si>
  <si>
    <t>シニアリーグ</t>
    <phoneticPr fontId="3"/>
  </si>
  <si>
    <t>個人申込</t>
    <rPh sb="0" eb="2">
      <t>コジン</t>
    </rPh>
    <rPh sb="2" eb="4">
      <t>モウシコミ</t>
    </rPh>
    <phoneticPr fontId="3"/>
  </si>
  <si>
    <t>代表者名</t>
    <rPh sb="0" eb="3">
      <t>ダイヒョウシャ</t>
    </rPh>
    <rPh sb="3" eb="4">
      <t>メイ</t>
    </rPh>
    <phoneticPr fontId="3"/>
  </si>
  <si>
    <t>代表者住所</t>
    <rPh sb="0" eb="3">
      <t>ダイヒョウシャ</t>
    </rPh>
    <rPh sb="3" eb="5">
      <t>ジュウショ</t>
    </rPh>
    <phoneticPr fontId="3"/>
  </si>
  <si>
    <t>代表者TEL（携帯）</t>
    <rPh sb="0" eb="3">
      <t>ダイヒョウシャ</t>
    </rPh>
    <rPh sb="7" eb="9">
      <t>ケイタイ</t>
    </rPh>
    <phoneticPr fontId="3"/>
  </si>
  <si>
    <t>代表者の番号を入力</t>
    <rPh sb="0" eb="3">
      <t>ダイヒョウシャ</t>
    </rPh>
    <rPh sb="4" eb="6">
      <t>バンゴウ</t>
    </rPh>
    <rPh sb="7" eb="9">
      <t>ニュウリョク</t>
    </rPh>
    <phoneticPr fontId="3"/>
  </si>
  <si>
    <t>６０歳以下</t>
    <rPh sb="2" eb="3">
      <t>サイ</t>
    </rPh>
    <rPh sb="3" eb="5">
      <t>イカ</t>
    </rPh>
    <phoneticPr fontId="3"/>
  </si>
  <si>
    <t>３，５００円×（</t>
    <rPh sb="5" eb="6">
      <t>エン</t>
    </rPh>
    <phoneticPr fontId="3"/>
  </si>
  <si>
    <t>７，０００円×（</t>
    <rPh sb="5" eb="6">
      <t>エン</t>
    </rPh>
    <phoneticPr fontId="3"/>
  </si>
  <si>
    <t>６０歳以上</t>
    <rPh sb="2" eb="3">
      <t>サイ</t>
    </rPh>
    <phoneticPr fontId="3"/>
  </si>
  <si>
    <t>3．　種目、所属記入欄は、必ず個人毎に記入すること。（３０ＭＳ・３０ＷＤにて可）</t>
    <rPh sb="3" eb="5">
      <t>シュモク</t>
    </rPh>
    <rPh sb="6" eb="8">
      <t>ショゾク</t>
    </rPh>
    <rPh sb="8" eb="11">
      <t>キニュウラン</t>
    </rPh>
    <rPh sb="13" eb="14">
      <t>カナラ</t>
    </rPh>
    <rPh sb="15" eb="17">
      <t>コジン</t>
    </rPh>
    <rPh sb="17" eb="18">
      <t>ゴト</t>
    </rPh>
    <rPh sb="19" eb="21">
      <t>キニュウ</t>
    </rPh>
    <rPh sb="38" eb="39">
      <t>カ</t>
    </rPh>
    <phoneticPr fontId="3"/>
  </si>
  <si>
    <t>2．　推薦順に記入すること。</t>
    <rPh sb="3" eb="5">
      <t>スイセン</t>
    </rPh>
    <rPh sb="5" eb="6">
      <t>ジュン</t>
    </rPh>
    <rPh sb="7" eb="9">
      <t>キニュウ</t>
    </rPh>
    <phoneticPr fontId="3"/>
  </si>
  <si>
    <t>第１５回近畿総合バドミントン選手権大会（シニアの部）大会申込書（推薦分）</t>
    <rPh sb="0" eb="1">
      <t>ダイ</t>
    </rPh>
    <rPh sb="3" eb="4">
      <t>カイ</t>
    </rPh>
    <rPh sb="4" eb="6">
      <t>キンキ</t>
    </rPh>
    <rPh sb="6" eb="8">
      <t>ソウゴウ</t>
    </rPh>
    <rPh sb="14" eb="17">
      <t>センシュケン</t>
    </rPh>
    <rPh sb="17" eb="19">
      <t>タイカイ</t>
    </rPh>
    <rPh sb="24" eb="25">
      <t>ブ</t>
    </rPh>
    <rPh sb="26" eb="28">
      <t>タイカイ</t>
    </rPh>
    <rPh sb="28" eb="30">
      <t>モウシコミ</t>
    </rPh>
    <rPh sb="30" eb="31">
      <t>ショ</t>
    </rPh>
    <rPh sb="32" eb="34">
      <t>スイセン</t>
    </rPh>
    <rPh sb="34" eb="35">
      <t>ブン</t>
    </rPh>
    <phoneticPr fontId="3"/>
  </si>
  <si>
    <t>ランクは入力しないでＯＫです。県協会で入力します。</t>
    <rPh sb="4" eb="6">
      <t>ニュウリョク</t>
    </rPh>
    <rPh sb="15" eb="16">
      <t>ケン</t>
    </rPh>
    <rPh sb="16" eb="18">
      <t>キョウカイ</t>
    </rPh>
    <rPh sb="19" eb="21">
      <t>ニュウリョク</t>
    </rPh>
    <phoneticPr fontId="3"/>
  </si>
  <si>
    <t>第６６回近畿総合バドミントン選手権大会（一般の部）大会申込書（推薦分）</t>
    <rPh sb="0" eb="1">
      <t>ダイ</t>
    </rPh>
    <rPh sb="3" eb="4">
      <t>カイ</t>
    </rPh>
    <rPh sb="4" eb="6">
      <t>キンキ</t>
    </rPh>
    <rPh sb="6" eb="8">
      <t>ソウゴウ</t>
    </rPh>
    <rPh sb="14" eb="17">
      <t>センシュケン</t>
    </rPh>
    <rPh sb="17" eb="19">
      <t>タイカイ</t>
    </rPh>
    <rPh sb="20" eb="22">
      <t>イッパン</t>
    </rPh>
    <rPh sb="23" eb="24">
      <t>ブ</t>
    </rPh>
    <rPh sb="25" eb="27">
      <t>タイカイ</t>
    </rPh>
    <rPh sb="27" eb="29">
      <t>モウシコミ</t>
    </rPh>
    <rPh sb="29" eb="30">
      <t>ショ</t>
    </rPh>
    <rPh sb="31" eb="33">
      <t>スイセン</t>
    </rPh>
    <rPh sb="33" eb="34">
      <t>ブン</t>
    </rPh>
    <phoneticPr fontId="3"/>
  </si>
  <si>
    <t>中高校生</t>
    <rPh sb="0" eb="1">
      <t>チュウ</t>
    </rPh>
    <rPh sb="1" eb="4">
      <t>コウコウセイ</t>
    </rPh>
    <phoneticPr fontId="3"/>
  </si>
  <si>
    <t>中高校生混合</t>
    <rPh sb="0" eb="1">
      <t>チュウ</t>
    </rPh>
    <rPh sb="1" eb="4">
      <t>コウコウセイ</t>
    </rPh>
    <rPh sb="4" eb="6">
      <t>コンゴウ</t>
    </rPh>
    <phoneticPr fontId="3"/>
  </si>
  <si>
    <t>神戸市立工業高等専門学校（一般）</t>
  </si>
  <si>
    <t>第６０回　全日本社会人バドミントン選手権大会　参加申込書</t>
    <rPh sb="0" eb="1">
      <t>ダイ</t>
    </rPh>
    <rPh sb="3" eb="4">
      <t>カイ</t>
    </rPh>
    <rPh sb="5" eb="8">
      <t>ゼンニホン</t>
    </rPh>
    <rPh sb="8" eb="10">
      <t>シャカイ</t>
    </rPh>
    <rPh sb="10" eb="11">
      <t>ジン</t>
    </rPh>
    <rPh sb="17" eb="20">
      <t>センシュケン</t>
    </rPh>
    <rPh sb="20" eb="22">
      <t>タイカイ</t>
    </rPh>
    <rPh sb="23" eb="25">
      <t>サンカ</t>
    </rPh>
    <rPh sb="25" eb="28">
      <t>モウシコミショ</t>
    </rPh>
    <phoneticPr fontId="3"/>
  </si>
  <si>
    <t>他県
納入</t>
    <rPh sb="0" eb="2">
      <t>タケン</t>
    </rPh>
    <rPh sb="3" eb="5">
      <t>ノウニュウ</t>
    </rPh>
    <phoneticPr fontId="3"/>
  </si>
  <si>
    <t>勤務先
（所属チーム）</t>
    <phoneticPr fontId="3"/>
  </si>
  <si>
    <t>ﾗﾝｸ</t>
    <phoneticPr fontId="3"/>
  </si>
  <si>
    <t>７，0００円×（</t>
    <rPh sb="5" eb="6">
      <t>エン</t>
    </rPh>
    <phoneticPr fontId="3"/>
  </si>
  <si>
    <t>１４，０００円×（</t>
    <rPh sb="6" eb="7">
      <t>エン</t>
    </rPh>
    <phoneticPr fontId="3"/>
  </si>
  <si>
    <t xml:space="preserve"> 印</t>
    <rPh sb="1" eb="2">
      <t>イン</t>
    </rPh>
    <phoneticPr fontId="3"/>
  </si>
  <si>
    <t>審判資格</t>
    <rPh sb="0" eb="2">
      <t>シンパン</t>
    </rPh>
    <rPh sb="2" eb="4">
      <t>シカク</t>
    </rPh>
    <phoneticPr fontId="3"/>
  </si>
  <si>
    <t>推薦</t>
    <rPh sb="0" eb="2">
      <t>スイセン</t>
    </rPh>
    <phoneticPr fontId="3"/>
  </si>
  <si>
    <t>（様式Ｓ４号）</t>
    <rPh sb="5" eb="6">
      <t>ゴウ</t>
    </rPh>
    <phoneticPr fontId="3"/>
  </si>
  <si>
    <t>公 認 審 判 員 資 格 登 録 更 新 申 請 書</t>
    <rPh sb="0" eb="1">
      <t>コウ</t>
    </rPh>
    <rPh sb="2" eb="3">
      <t>ニン</t>
    </rPh>
    <rPh sb="4" eb="5">
      <t>シン</t>
    </rPh>
    <rPh sb="6" eb="7">
      <t>バン</t>
    </rPh>
    <rPh sb="8" eb="9">
      <t>イン</t>
    </rPh>
    <rPh sb="10" eb="11">
      <t>シ</t>
    </rPh>
    <rPh sb="12" eb="13">
      <t>カク</t>
    </rPh>
    <rPh sb="14" eb="15">
      <t>ノボル</t>
    </rPh>
    <rPh sb="16" eb="17">
      <t>ロク</t>
    </rPh>
    <rPh sb="18" eb="19">
      <t>サラ</t>
    </rPh>
    <rPh sb="20" eb="21">
      <t>シン</t>
    </rPh>
    <rPh sb="22" eb="23">
      <t>サル</t>
    </rPh>
    <rPh sb="24" eb="25">
      <t>ショウ</t>
    </rPh>
    <rPh sb="26" eb="27">
      <t>ショ</t>
    </rPh>
    <phoneticPr fontId="3"/>
  </si>
  <si>
    <t>登　録　申　請　級</t>
    <rPh sb="0" eb="1">
      <t>ノボル</t>
    </rPh>
    <rPh sb="2" eb="3">
      <t>ロク</t>
    </rPh>
    <rPh sb="4" eb="5">
      <t>サル</t>
    </rPh>
    <rPh sb="6" eb="7">
      <t>ショウ</t>
    </rPh>
    <rPh sb="8" eb="9">
      <t>キュウ</t>
    </rPh>
    <phoneticPr fontId="3"/>
  </si>
  <si>
    <t>１級　　　　　　　　２級　　　　　　　　３級</t>
    <rPh sb="1" eb="2">
      <t>キュウ</t>
    </rPh>
    <rPh sb="11" eb="12">
      <t>キュウ</t>
    </rPh>
    <rPh sb="21" eb="22">
      <t>キュウ</t>
    </rPh>
    <phoneticPr fontId="3"/>
  </si>
  <si>
    <t>会 員 番 号 （8桁）</t>
    <rPh sb="0" eb="1">
      <t>カイ</t>
    </rPh>
    <rPh sb="2" eb="3">
      <t>イン</t>
    </rPh>
    <rPh sb="4" eb="5">
      <t>バン</t>
    </rPh>
    <rPh sb="6" eb="7">
      <t>ゴウ</t>
    </rPh>
    <rPh sb="10" eb="11">
      <t>ケタ</t>
    </rPh>
    <phoneticPr fontId="3"/>
  </si>
  <si>
    <t>（　　　　　　）都道府県バドミントン協会・会員番号</t>
    <rPh sb="8" eb="12">
      <t>トドウフケン</t>
    </rPh>
    <rPh sb="18" eb="20">
      <t>キョウカイ</t>
    </rPh>
    <rPh sb="21" eb="23">
      <t>カイイン</t>
    </rPh>
    <rPh sb="23" eb="25">
      <t>バンゴウ</t>
    </rPh>
    <phoneticPr fontId="3"/>
  </si>
  <si>
    <t>　　　　　　　　　　　号</t>
    <rPh sb="11" eb="12">
      <t>ゴウ</t>
    </rPh>
    <phoneticPr fontId="3"/>
  </si>
  <si>
    <t>フ　リ　ガ　ナ</t>
    <phoneticPr fontId="3"/>
  </si>
  <si>
    <t>セイ</t>
    <phoneticPr fontId="3"/>
  </si>
  <si>
    <t>メイ</t>
    <phoneticPr fontId="3"/>
  </si>
  <si>
    <t>男　　・　　女</t>
    <rPh sb="0" eb="1">
      <t>オトコ</t>
    </rPh>
    <rPh sb="6" eb="7">
      <t>オンナ</t>
    </rPh>
    <phoneticPr fontId="3"/>
  </si>
  <si>
    <t>氏　　　名</t>
    <rPh sb="0" eb="1">
      <t>シ</t>
    </rPh>
    <rPh sb="4" eb="5">
      <t>メイ</t>
    </rPh>
    <phoneticPr fontId="3"/>
  </si>
  <si>
    <t>姓</t>
    <rPh sb="0" eb="1">
      <t>セイ</t>
    </rPh>
    <phoneticPr fontId="3"/>
  </si>
  <si>
    <t>名</t>
    <rPh sb="0" eb="1">
      <t>メイ</t>
    </rPh>
    <phoneticPr fontId="3"/>
  </si>
  <si>
    <t>生　年　月　日</t>
    <rPh sb="0" eb="1">
      <t>セイ</t>
    </rPh>
    <rPh sb="2" eb="3">
      <t>トシ</t>
    </rPh>
    <rPh sb="4" eb="5">
      <t>ツキ</t>
    </rPh>
    <rPh sb="6" eb="7">
      <t>ヒ</t>
    </rPh>
    <phoneticPr fontId="3"/>
  </si>
  <si>
    <t>（西暦）　　　　　　　　　　　　年　　　　　　月　　　　　　日　生</t>
    <rPh sb="1" eb="3">
      <t>セイレキ</t>
    </rPh>
    <rPh sb="16" eb="17">
      <t>ネン</t>
    </rPh>
    <rPh sb="23" eb="24">
      <t>ガツ</t>
    </rPh>
    <rPh sb="30" eb="31">
      <t>ニチ</t>
    </rPh>
    <rPh sb="32" eb="33">
      <t>セイ</t>
    </rPh>
    <phoneticPr fontId="3"/>
  </si>
  <si>
    <t>居　　住　　所</t>
    <rPh sb="0" eb="1">
      <t>キョ</t>
    </rPh>
    <rPh sb="3" eb="4">
      <t>ジュウ</t>
    </rPh>
    <rPh sb="6" eb="7">
      <t>ショ</t>
    </rPh>
    <phoneticPr fontId="3"/>
  </si>
  <si>
    <t>〒
                                                            TEL　　　　-　　　　　-</t>
    <phoneticPr fontId="3"/>
  </si>
  <si>
    <t>メールアドレス</t>
    <phoneticPr fontId="3"/>
  </si>
  <si>
    <t>＠</t>
    <phoneticPr fontId="3"/>
  </si>
  <si>
    <t>現　在　の　資　格</t>
    <rPh sb="0" eb="1">
      <t>ゲン</t>
    </rPh>
    <rPh sb="2" eb="3">
      <t>ザイ</t>
    </rPh>
    <rPh sb="6" eb="7">
      <t>シ</t>
    </rPh>
    <rPh sb="8" eb="9">
      <t>カク</t>
    </rPh>
    <phoneticPr fontId="3"/>
  </si>
  <si>
    <t>平成　　　年度　　　　級　　　　　　　　　　　　　　　　　号取得</t>
    <rPh sb="0" eb="2">
      <t>ヘイセイ</t>
    </rPh>
    <rPh sb="5" eb="7">
      <t>ネンド</t>
    </rPh>
    <rPh sb="11" eb="12">
      <t>キュウ</t>
    </rPh>
    <rPh sb="29" eb="30">
      <t>ゴウ</t>
    </rPh>
    <rPh sb="30" eb="32">
      <t>シュトク</t>
    </rPh>
    <phoneticPr fontId="3"/>
  </si>
  <si>
    <t>審 判 経 験 大 会 名</t>
    <rPh sb="0" eb="1">
      <t>シン</t>
    </rPh>
    <rPh sb="2" eb="3">
      <t>ハン</t>
    </rPh>
    <rPh sb="4" eb="5">
      <t>ヘ</t>
    </rPh>
    <rPh sb="6" eb="7">
      <t>シルシ</t>
    </rPh>
    <rPh sb="8" eb="9">
      <t>ダイ</t>
    </rPh>
    <rPh sb="10" eb="11">
      <t>カイ</t>
    </rPh>
    <rPh sb="12" eb="13">
      <t>メイ</t>
    </rPh>
    <phoneticPr fontId="3"/>
  </si>
  <si>
    <t>平成　　　年度　　　　　　　　　　　　　　　　　　　　　　　　大会</t>
    <rPh sb="0" eb="2">
      <t>ヘイセイ</t>
    </rPh>
    <rPh sb="5" eb="7">
      <t>ネンド</t>
    </rPh>
    <rPh sb="31" eb="33">
      <t>タイカイ</t>
    </rPh>
    <phoneticPr fontId="3"/>
  </si>
  <si>
    <t>以上、申請いたします。</t>
    <rPh sb="0" eb="2">
      <t>イジョウ</t>
    </rPh>
    <rPh sb="3" eb="5">
      <t>シンセイ</t>
    </rPh>
    <phoneticPr fontId="3"/>
  </si>
  <si>
    <t xml:space="preserve">    平成　　　年　　　月　　　日</t>
    <rPh sb="4" eb="6">
      <t>ヘイセイ</t>
    </rPh>
    <rPh sb="9" eb="10">
      <t>ネン</t>
    </rPh>
    <rPh sb="13" eb="14">
      <t>ガツ</t>
    </rPh>
    <rPh sb="17" eb="18">
      <t>ニチ</t>
    </rPh>
    <phoneticPr fontId="3"/>
  </si>
  <si>
    <t>公益財団法人　日本バドミントン協会会長　殿</t>
    <rPh sb="0" eb="17">
      <t>k</t>
    </rPh>
    <rPh sb="17" eb="19">
      <t>カイチョウ</t>
    </rPh>
    <rPh sb="20" eb="21">
      <t>ドノ</t>
    </rPh>
    <phoneticPr fontId="3"/>
  </si>
  <si>
    <t>（　　　　　　　　）都道府県バドミントン協会・連盟</t>
    <rPh sb="10" eb="14">
      <t>トドウフケン</t>
    </rPh>
    <rPh sb="20" eb="22">
      <t>キョウカイ</t>
    </rPh>
    <rPh sb="23" eb="25">
      <t>レンメイ</t>
    </rPh>
    <phoneticPr fontId="3"/>
  </si>
  <si>
    <t>会長</t>
    <rPh sb="0" eb="2">
      <t>カイチョウ</t>
    </rPh>
    <phoneticPr fontId="3"/>
  </si>
  <si>
    <t>㊞</t>
    <phoneticPr fontId="3"/>
  </si>
  <si>
    <t>本人</t>
    <rPh sb="0" eb="2">
      <t>ホンニン</t>
    </rPh>
    <phoneticPr fontId="3"/>
  </si>
  <si>
    <t>所属団体名：</t>
    <rPh sb="0" eb="2">
      <t>ショゾク</t>
    </rPh>
    <rPh sb="2" eb="4">
      <t>ダンタイ</t>
    </rPh>
    <rPh sb="4" eb="5">
      <t>メイ</t>
    </rPh>
    <phoneticPr fontId="3"/>
  </si>
  <si>
    <t>　　　　　　　　　　　　　　　　</t>
    <phoneticPr fontId="3"/>
  </si>
  <si>
    <t>実 ・ 教 ・ レ ・ 学 ・ 高 ・ 中 ・ 小 ・ 他（　　　　）</t>
    <rPh sb="0" eb="1">
      <t>ジツ</t>
    </rPh>
    <rPh sb="4" eb="5">
      <t>キョウ</t>
    </rPh>
    <rPh sb="12" eb="13">
      <t>ガク</t>
    </rPh>
    <rPh sb="16" eb="17">
      <t>コウ</t>
    </rPh>
    <rPh sb="20" eb="21">
      <t>チュウ</t>
    </rPh>
    <rPh sb="24" eb="25">
      <t>ショウ</t>
    </rPh>
    <rPh sb="28" eb="29">
      <t>ホカ</t>
    </rPh>
    <phoneticPr fontId="3"/>
  </si>
  <si>
    <t>（この下は記入しないでください）</t>
    <rPh sb="3" eb="4">
      <t>シタ</t>
    </rPh>
    <rPh sb="5" eb="7">
      <t>キニュウ</t>
    </rPh>
    <phoneticPr fontId="3"/>
  </si>
  <si>
    <t>上記の者を公認審判員に認定します。</t>
    <rPh sb="0" eb="2">
      <t>ジョウキ</t>
    </rPh>
    <rPh sb="3" eb="4">
      <t>モノ</t>
    </rPh>
    <rPh sb="5" eb="7">
      <t>コウニン</t>
    </rPh>
    <rPh sb="7" eb="10">
      <t>シンパンイン</t>
    </rPh>
    <rPh sb="11" eb="13">
      <t>ニンテイ</t>
    </rPh>
    <phoneticPr fontId="3"/>
  </si>
  <si>
    <t>平成　　　　年　　　　月　　　　日</t>
    <rPh sb="0" eb="2">
      <t>ヘイセイ</t>
    </rPh>
    <rPh sb="6" eb="7">
      <t>ネン</t>
    </rPh>
    <rPh sb="11" eb="12">
      <t>ガツ</t>
    </rPh>
    <rPh sb="16" eb="17">
      <t>ニチ</t>
    </rPh>
    <phoneticPr fontId="3"/>
  </si>
  <si>
    <t>公益財団法人　日本バドミントン協会</t>
    <rPh sb="0" eb="17">
      <t>k</t>
    </rPh>
    <phoneticPr fontId="3"/>
  </si>
  <si>
    <t>（Ａ４判）</t>
    <phoneticPr fontId="3"/>
  </si>
  <si>
    <t>会　長　　綿　貫　　民　輔</t>
    <rPh sb="0" eb="13">
      <t>k</t>
    </rPh>
    <phoneticPr fontId="3"/>
  </si>
  <si>
    <t>各都道府県協会事務局へ提出願います。</t>
    <rPh sb="0" eb="1">
      <t>カク</t>
    </rPh>
    <rPh sb="1" eb="5">
      <t>トドウフケン</t>
    </rPh>
    <rPh sb="5" eb="7">
      <t>キョウカイ</t>
    </rPh>
    <rPh sb="7" eb="10">
      <t>ジムキョク</t>
    </rPh>
    <rPh sb="11" eb="13">
      <t>テイシュツ</t>
    </rPh>
    <rPh sb="13" eb="14">
      <t>ネガ</t>
    </rPh>
    <phoneticPr fontId="69"/>
  </si>
  <si>
    <t>【会員証再発行依頼書】</t>
    <rPh sb="1" eb="3">
      <t>カイイン</t>
    </rPh>
    <rPh sb="3" eb="4">
      <t>ショウ</t>
    </rPh>
    <rPh sb="4" eb="7">
      <t>サイハッコウ</t>
    </rPh>
    <rPh sb="7" eb="9">
      <t>イライ</t>
    </rPh>
    <rPh sb="9" eb="10">
      <t>ショ</t>
    </rPh>
    <phoneticPr fontId="69"/>
  </si>
  <si>
    <t>申請日：　平成　　　年　　　月　　　日</t>
    <rPh sb="0" eb="2">
      <t>シンセイ</t>
    </rPh>
    <rPh sb="2" eb="3">
      <t>ヒ</t>
    </rPh>
    <rPh sb="5" eb="7">
      <t>ヘイセイ</t>
    </rPh>
    <rPh sb="10" eb="11">
      <t>ネン</t>
    </rPh>
    <rPh sb="14" eb="15">
      <t>ツキ</t>
    </rPh>
    <rPh sb="18" eb="19">
      <t>ヒ</t>
    </rPh>
    <phoneticPr fontId="69"/>
  </si>
  <si>
    <t>（第三階層）
連盟・市町村協会名</t>
    <rPh sb="1" eb="2">
      <t>ダイ</t>
    </rPh>
    <rPh sb="2" eb="5">
      <t>サンカイソウ</t>
    </rPh>
    <rPh sb="7" eb="9">
      <t>レンメイ</t>
    </rPh>
    <rPh sb="10" eb="13">
      <t>シチョウソン</t>
    </rPh>
    <rPh sb="13" eb="15">
      <t>キョウカイ</t>
    </rPh>
    <rPh sb="15" eb="16">
      <t>メイ</t>
    </rPh>
    <phoneticPr fontId="69"/>
  </si>
  <si>
    <t>団体名</t>
    <rPh sb="0" eb="2">
      <t>ダンタイ</t>
    </rPh>
    <rPh sb="2" eb="3">
      <t>メイ</t>
    </rPh>
    <phoneticPr fontId="69"/>
  </si>
  <si>
    <t>住所</t>
    <rPh sb="0" eb="2">
      <t>ジュウショ</t>
    </rPh>
    <phoneticPr fontId="69"/>
  </si>
  <si>
    <t>〒</t>
    <phoneticPr fontId="69"/>
  </si>
  <si>
    <t>氏名</t>
    <rPh sb="0" eb="2">
      <t>シメイ</t>
    </rPh>
    <phoneticPr fontId="69"/>
  </si>
  <si>
    <t>電話番号</t>
    <rPh sb="0" eb="2">
      <t>デンワ</t>
    </rPh>
    <rPh sb="2" eb="4">
      <t>バンゴウ</t>
    </rPh>
    <phoneticPr fontId="69"/>
  </si>
  <si>
    <t>依頼理由</t>
    <rPh sb="0" eb="2">
      <t>イライ</t>
    </rPh>
    <rPh sb="2" eb="4">
      <t>リユウ</t>
    </rPh>
    <phoneticPr fontId="69"/>
  </si>
  <si>
    <t>該当に○を付けてください</t>
    <rPh sb="0" eb="2">
      <t>ガイトウ</t>
    </rPh>
    <rPh sb="5" eb="6">
      <t>ツ</t>
    </rPh>
    <phoneticPr fontId="69"/>
  </si>
  <si>
    <t>改姓のため</t>
    <rPh sb="0" eb="2">
      <t>カイセイ</t>
    </rPh>
    <phoneticPr fontId="69"/>
  </si>
  <si>
    <t>旧会員証を一緒に提出してください</t>
    <rPh sb="0" eb="1">
      <t>キュウ</t>
    </rPh>
    <rPh sb="1" eb="3">
      <t>カイイン</t>
    </rPh>
    <rPh sb="3" eb="4">
      <t>ショウ</t>
    </rPh>
    <rPh sb="5" eb="7">
      <t>イッショ</t>
    </rPh>
    <rPh sb="8" eb="10">
      <t>テイシュツ</t>
    </rPh>
    <phoneticPr fontId="69"/>
  </si>
  <si>
    <t>印字ミスのため</t>
    <rPh sb="0" eb="2">
      <t>インジ</t>
    </rPh>
    <phoneticPr fontId="69"/>
  </si>
  <si>
    <t>紛失のため</t>
    <rPh sb="0" eb="2">
      <t>フンシツ</t>
    </rPh>
    <phoneticPr fontId="69"/>
  </si>
  <si>
    <t>５００円を添えて提出してください</t>
    <rPh sb="3" eb="4">
      <t>エン</t>
    </rPh>
    <rPh sb="5" eb="6">
      <t>ソ</t>
    </rPh>
    <rPh sb="8" eb="10">
      <t>テイシュツ</t>
    </rPh>
    <phoneticPr fontId="69"/>
  </si>
  <si>
    <t>破損のため</t>
    <rPh sb="0" eb="2">
      <t>ハソン</t>
    </rPh>
    <phoneticPr fontId="69"/>
  </si>
  <si>
    <t>都道府県協会名</t>
    <rPh sb="0" eb="4">
      <t>トドウフケン</t>
    </rPh>
    <rPh sb="4" eb="6">
      <t>キョウカイ</t>
    </rPh>
    <rPh sb="6" eb="7">
      <t>メイ</t>
    </rPh>
    <phoneticPr fontId="69"/>
  </si>
  <si>
    <t>会員番号</t>
    <rPh sb="0" eb="2">
      <t>カイイン</t>
    </rPh>
    <rPh sb="2" eb="4">
      <t>バンゴウ</t>
    </rPh>
    <phoneticPr fontId="69"/>
  </si>
  <si>
    <t>会員名（カナ）</t>
    <rPh sb="0" eb="2">
      <t>カイイン</t>
    </rPh>
    <rPh sb="2" eb="3">
      <t>メイ</t>
    </rPh>
    <phoneticPr fontId="69"/>
  </si>
  <si>
    <t>（誤）</t>
    <rPh sb="1" eb="2">
      <t>ゴ</t>
    </rPh>
    <phoneticPr fontId="69"/>
  </si>
  <si>
    <t>↓　　　　　　　↓</t>
    <phoneticPr fontId="69"/>
  </si>
  <si>
    <t>（正）</t>
    <rPh sb="1" eb="2">
      <t>セイ</t>
    </rPh>
    <phoneticPr fontId="69"/>
  </si>
  <si>
    <t>都道府県協会　受付時記入</t>
    <rPh sb="0" eb="4">
      <t>トドウフケン</t>
    </rPh>
    <rPh sb="4" eb="6">
      <t>キョウカイ</t>
    </rPh>
    <rPh sb="7" eb="9">
      <t>ウケツケ</t>
    </rPh>
    <rPh sb="9" eb="10">
      <t>ジ</t>
    </rPh>
    <rPh sb="10" eb="12">
      <t>キニュウ</t>
    </rPh>
    <phoneticPr fontId="69"/>
  </si>
  <si>
    <t>公益財団法人　日本バドミントン協会　御中</t>
    <rPh sb="0" eb="2">
      <t>コウエキ</t>
    </rPh>
    <rPh sb="2" eb="4">
      <t>ザイダン</t>
    </rPh>
    <rPh sb="4" eb="6">
      <t>ホウジン</t>
    </rPh>
    <rPh sb="7" eb="9">
      <t>ニホン</t>
    </rPh>
    <rPh sb="15" eb="17">
      <t>キョウカイ</t>
    </rPh>
    <rPh sb="18" eb="20">
      <t>オンチュウ</t>
    </rPh>
    <phoneticPr fontId="69"/>
  </si>
  <si>
    <t>受付日　：</t>
    <rPh sb="0" eb="2">
      <t>ウケツケ</t>
    </rPh>
    <rPh sb="2" eb="3">
      <t>ヒ</t>
    </rPh>
    <phoneticPr fontId="69"/>
  </si>
  <si>
    <t>　　　　　　年　　　月　　　日</t>
    <rPh sb="6" eb="7">
      <t>ネン</t>
    </rPh>
    <rPh sb="10" eb="11">
      <t>ツキ</t>
    </rPh>
    <rPh sb="14" eb="15">
      <t>ヒ</t>
    </rPh>
    <phoneticPr fontId="69"/>
  </si>
  <si>
    <t>都道府県協会名　：</t>
    <rPh sb="0" eb="4">
      <t>トドウフケン</t>
    </rPh>
    <rPh sb="4" eb="6">
      <t>キョウカイ</t>
    </rPh>
    <rPh sb="6" eb="7">
      <t>メイ</t>
    </rPh>
    <phoneticPr fontId="69"/>
  </si>
  <si>
    <t>連盟　印</t>
    <rPh sb="0" eb="2">
      <t>レンメイ</t>
    </rPh>
    <rPh sb="3" eb="4">
      <t>イン</t>
    </rPh>
    <phoneticPr fontId="69"/>
  </si>
  <si>
    <t>担当者氏名　：</t>
    <rPh sb="0" eb="3">
      <t>タントウシャ</t>
    </rPh>
    <rPh sb="3" eb="5">
      <t>シメイ</t>
    </rPh>
    <phoneticPr fontId="69"/>
  </si>
  <si>
    <t>団体番号</t>
    <rPh sb="0" eb="2">
      <t>ダンタイ</t>
    </rPh>
    <rPh sb="2" eb="4">
      <t>バンゴウ</t>
    </rPh>
    <phoneticPr fontId="3"/>
  </si>
  <si>
    <t>申込団体</t>
    <rPh sb="0" eb="2">
      <t>モウシコミ</t>
    </rPh>
    <rPh sb="2" eb="4">
      <t>ダンタイ</t>
    </rPh>
    <phoneticPr fontId="3"/>
  </si>
  <si>
    <t>単１</t>
    <rPh sb="0" eb="1">
      <t>タン</t>
    </rPh>
    <phoneticPr fontId="3"/>
  </si>
  <si>
    <t>複１</t>
    <rPh sb="0" eb="1">
      <t>フク</t>
    </rPh>
    <phoneticPr fontId="3"/>
  </si>
  <si>
    <t>混合１</t>
    <rPh sb="0" eb="2">
      <t>コンゴウ</t>
    </rPh>
    <phoneticPr fontId="3"/>
  </si>
  <si>
    <t>１ページ計</t>
    <rPh sb="4" eb="5">
      <t>ケイ</t>
    </rPh>
    <phoneticPr fontId="3"/>
  </si>
  <si>
    <t>単２</t>
    <rPh sb="0" eb="1">
      <t>タン</t>
    </rPh>
    <phoneticPr fontId="3"/>
  </si>
  <si>
    <t>複２</t>
    <rPh sb="0" eb="1">
      <t>フク</t>
    </rPh>
    <phoneticPr fontId="3"/>
  </si>
  <si>
    <t>混合２</t>
    <rPh sb="0" eb="2">
      <t>コンゴウ</t>
    </rPh>
    <phoneticPr fontId="3"/>
  </si>
  <si>
    <t>２ページ計</t>
    <rPh sb="4" eb="5">
      <t>ケイ</t>
    </rPh>
    <phoneticPr fontId="3"/>
  </si>
  <si>
    <t>合計金額</t>
    <rPh sb="0" eb="2">
      <t>ゴウケイ</t>
    </rPh>
    <rPh sb="2" eb="4">
      <t>キンガク</t>
    </rPh>
    <phoneticPr fontId="3"/>
  </si>
  <si>
    <t>男子申込</t>
    <rPh sb="0" eb="2">
      <t>ダンシ</t>
    </rPh>
    <rPh sb="2" eb="4">
      <t>モウシコミ</t>
    </rPh>
    <phoneticPr fontId="3"/>
  </si>
  <si>
    <t>女子申込</t>
    <rPh sb="0" eb="2">
      <t>ジョシ</t>
    </rPh>
    <rPh sb="2" eb="4">
      <t>モウシコミ</t>
    </rPh>
    <phoneticPr fontId="3"/>
  </si>
  <si>
    <t>団体戦登録費</t>
    <rPh sb="0" eb="3">
      <t>ダンタイセン</t>
    </rPh>
    <rPh sb="3" eb="6">
      <t>トウロクヒ</t>
    </rPh>
    <phoneticPr fontId="3"/>
  </si>
  <si>
    <t>男子個人</t>
    <rPh sb="0" eb="2">
      <t>ダンシ</t>
    </rPh>
    <rPh sb="2" eb="4">
      <t>コジン</t>
    </rPh>
    <phoneticPr fontId="3"/>
  </si>
  <si>
    <t>女子個人</t>
    <rPh sb="0" eb="2">
      <t>ジョシ</t>
    </rPh>
    <rPh sb="2" eb="4">
      <t>コジン</t>
    </rPh>
    <phoneticPr fontId="3"/>
  </si>
  <si>
    <t>選手１
生年月日</t>
    <rPh sb="0" eb="2">
      <t>センシュ</t>
    </rPh>
    <rPh sb="4" eb="6">
      <t>セイネン</t>
    </rPh>
    <rPh sb="6" eb="8">
      <t>ガッピ</t>
    </rPh>
    <phoneticPr fontId="3"/>
  </si>
  <si>
    <t>選手２
生年月日</t>
    <rPh sb="0" eb="2">
      <t>センシュ</t>
    </rPh>
    <rPh sb="4" eb="6">
      <t>セイネン</t>
    </rPh>
    <rPh sb="6" eb="8">
      <t>ガッピ</t>
    </rPh>
    <phoneticPr fontId="3"/>
  </si>
  <si>
    <t>所属団体名</t>
    <rPh sb="0" eb="2">
      <t>ショゾク</t>
    </rPh>
    <rPh sb="2" eb="5">
      <t>ダンタイメイ</t>
    </rPh>
    <phoneticPr fontId="3"/>
  </si>
  <si>
    <t>氏名</t>
    <rPh sb="0" eb="2">
      <t>シメイ</t>
    </rPh>
    <phoneticPr fontId="3"/>
  </si>
  <si>
    <t>ふりがな</t>
    <phoneticPr fontId="3"/>
  </si>
  <si>
    <t>生年月日</t>
    <rPh sb="0" eb="2">
      <t>セイネン</t>
    </rPh>
    <rPh sb="2" eb="4">
      <t>ガッピ</t>
    </rPh>
    <phoneticPr fontId="3"/>
  </si>
  <si>
    <t>性別</t>
    <rPh sb="0" eb="2">
      <t>セイベツ</t>
    </rPh>
    <phoneticPr fontId="3"/>
  </si>
  <si>
    <t>年齢</t>
    <rPh sb="0" eb="2">
      <t>ネンレイ</t>
    </rPh>
    <phoneticPr fontId="3"/>
  </si>
  <si>
    <t>一般単１</t>
    <rPh sb="0" eb="2">
      <t>イッパン</t>
    </rPh>
    <rPh sb="2" eb="3">
      <t>タン</t>
    </rPh>
    <phoneticPr fontId="3"/>
  </si>
  <si>
    <t>一般複１</t>
    <rPh sb="0" eb="2">
      <t>イッパン</t>
    </rPh>
    <rPh sb="2" eb="3">
      <t>フク</t>
    </rPh>
    <phoneticPr fontId="3"/>
  </si>
  <si>
    <t>一般混合１</t>
    <rPh sb="0" eb="2">
      <t>イッパン</t>
    </rPh>
    <rPh sb="2" eb="4">
      <t>コンゴウ</t>
    </rPh>
    <phoneticPr fontId="3"/>
  </si>
  <si>
    <t>中高単１</t>
    <rPh sb="0" eb="1">
      <t>チュウ</t>
    </rPh>
    <rPh sb="1" eb="2">
      <t>コウ</t>
    </rPh>
    <rPh sb="2" eb="3">
      <t>タン</t>
    </rPh>
    <phoneticPr fontId="3"/>
  </si>
  <si>
    <t>中高複1</t>
    <rPh sb="0" eb="1">
      <t>チュウ</t>
    </rPh>
    <rPh sb="1" eb="2">
      <t>コウ</t>
    </rPh>
    <rPh sb="2" eb="3">
      <t>フク</t>
    </rPh>
    <phoneticPr fontId="3"/>
  </si>
  <si>
    <t>一般単2</t>
    <rPh sb="0" eb="2">
      <t>イッパン</t>
    </rPh>
    <rPh sb="2" eb="3">
      <t>タン</t>
    </rPh>
    <phoneticPr fontId="3"/>
  </si>
  <si>
    <t>一般複2</t>
    <rPh sb="0" eb="2">
      <t>イッパン</t>
    </rPh>
    <rPh sb="2" eb="3">
      <t>フク</t>
    </rPh>
    <phoneticPr fontId="3"/>
  </si>
  <si>
    <t>一般混合2</t>
    <rPh sb="0" eb="2">
      <t>イッパン</t>
    </rPh>
    <rPh sb="2" eb="4">
      <t>コンゴウ</t>
    </rPh>
    <phoneticPr fontId="3"/>
  </si>
  <si>
    <t>中高単2</t>
    <rPh sb="0" eb="1">
      <t>チュウ</t>
    </rPh>
    <rPh sb="1" eb="2">
      <t>コウ</t>
    </rPh>
    <rPh sb="2" eb="3">
      <t>タン</t>
    </rPh>
    <phoneticPr fontId="3"/>
  </si>
  <si>
    <t>中高複2</t>
    <rPh sb="0" eb="1">
      <t>チュウ</t>
    </rPh>
    <rPh sb="1" eb="2">
      <t>コウ</t>
    </rPh>
    <rPh sb="2" eb="3">
      <t>フク</t>
    </rPh>
    <phoneticPr fontId="3"/>
  </si>
  <si>
    <t>2ページ計</t>
    <rPh sb="4" eb="5">
      <t>ケイ</t>
    </rPh>
    <phoneticPr fontId="3"/>
  </si>
  <si>
    <t>集計</t>
    <rPh sb="0" eb="2">
      <t>シュウケイ</t>
    </rPh>
    <phoneticPr fontId="3"/>
  </si>
  <si>
    <t>一般複（人）１</t>
    <rPh sb="0" eb="2">
      <t>イッパン</t>
    </rPh>
    <rPh sb="2" eb="3">
      <t>フク</t>
    </rPh>
    <rPh sb="4" eb="5">
      <t>ニン</t>
    </rPh>
    <phoneticPr fontId="3"/>
  </si>
  <si>
    <t>６０＋高（人）１</t>
    <rPh sb="3" eb="4">
      <t>コウ</t>
    </rPh>
    <phoneticPr fontId="3"/>
  </si>
  <si>
    <t>中学（人）１</t>
    <rPh sb="0" eb="2">
      <t>チュウガク</t>
    </rPh>
    <phoneticPr fontId="3"/>
  </si>
  <si>
    <t>小学（人）１</t>
    <rPh sb="0" eb="2">
      <t>ショウガク</t>
    </rPh>
    <phoneticPr fontId="3"/>
  </si>
  <si>
    <t>親子中（組）１</t>
    <rPh sb="0" eb="2">
      <t>オヤコ</t>
    </rPh>
    <rPh sb="2" eb="3">
      <t>チュウ</t>
    </rPh>
    <rPh sb="4" eb="5">
      <t>クミ</t>
    </rPh>
    <phoneticPr fontId="3"/>
  </si>
  <si>
    <t>親子小（組）１</t>
    <rPh sb="0" eb="2">
      <t>オヤコ</t>
    </rPh>
    <rPh sb="2" eb="3">
      <t>ショウ</t>
    </rPh>
    <rPh sb="4" eb="5">
      <t>クミ</t>
    </rPh>
    <phoneticPr fontId="3"/>
  </si>
  <si>
    <t>小計１</t>
    <rPh sb="0" eb="2">
      <t>ショウケイ</t>
    </rPh>
    <phoneticPr fontId="3"/>
  </si>
  <si>
    <t>一般複（人）2</t>
    <rPh sb="0" eb="2">
      <t>イッパン</t>
    </rPh>
    <rPh sb="2" eb="3">
      <t>フク</t>
    </rPh>
    <rPh sb="4" eb="5">
      <t>ニン</t>
    </rPh>
    <phoneticPr fontId="3"/>
  </si>
  <si>
    <t>６０＋高（人）2</t>
    <rPh sb="3" eb="4">
      <t>コウ</t>
    </rPh>
    <phoneticPr fontId="3"/>
  </si>
  <si>
    <t>中学（人）2</t>
    <rPh sb="0" eb="2">
      <t>チュウガク</t>
    </rPh>
    <phoneticPr fontId="3"/>
  </si>
  <si>
    <t>小学（人）2</t>
    <rPh sb="0" eb="2">
      <t>ショウガク</t>
    </rPh>
    <phoneticPr fontId="3"/>
  </si>
  <si>
    <t>親子中（組）2</t>
    <rPh sb="0" eb="2">
      <t>オヤコ</t>
    </rPh>
    <rPh sb="2" eb="3">
      <t>チュウ</t>
    </rPh>
    <rPh sb="4" eb="5">
      <t>クミ</t>
    </rPh>
    <phoneticPr fontId="3"/>
  </si>
  <si>
    <t>親子小（組）2</t>
    <rPh sb="0" eb="2">
      <t>オヤコ</t>
    </rPh>
    <rPh sb="2" eb="3">
      <t>ショウ</t>
    </rPh>
    <rPh sb="4" eb="5">
      <t>クミ</t>
    </rPh>
    <phoneticPr fontId="3"/>
  </si>
  <si>
    <t>小計２</t>
    <rPh sb="0" eb="2">
      <t>ショウケイ</t>
    </rPh>
    <phoneticPr fontId="3"/>
  </si>
  <si>
    <t>Ver 番号</t>
    <rPh sb="4" eb="6">
      <t>バンゴウ</t>
    </rPh>
    <phoneticPr fontId="3"/>
  </si>
  <si>
    <t>登録試合申込３．０．０</t>
    <rPh sb="0" eb="2">
      <t>トウロク</t>
    </rPh>
    <rPh sb="2" eb="4">
      <t>シアイ</t>
    </rPh>
    <rPh sb="4" eb="6">
      <t>モウシコミ</t>
    </rPh>
    <phoneticPr fontId="3"/>
  </si>
  <si>
    <t>システムで使用する場所</t>
    <rPh sb="5" eb="7">
      <t>シヨウ</t>
    </rPh>
    <rPh sb="9" eb="11">
      <t>バショ</t>
    </rPh>
    <phoneticPr fontId="3"/>
  </si>
  <si>
    <t>日本バドミントン協会からのデータ</t>
    <rPh sb="0" eb="2">
      <t>ニホン</t>
    </rPh>
    <rPh sb="8" eb="10">
      <t>キョウカイ</t>
    </rPh>
    <phoneticPr fontId="3"/>
  </si>
  <si>
    <t>入力エリア　→</t>
    <phoneticPr fontId="3"/>
  </si>
  <si>
    <t xml:space="preserve"> </t>
    <phoneticPr fontId="3"/>
  </si>
  <si>
    <t>コピー＆ペーストしてください</t>
    <phoneticPr fontId="3"/>
  </si>
  <si>
    <t>所属団体名</t>
    <phoneticPr fontId="3"/>
  </si>
  <si>
    <t>第71回兵庫県民体育大会　参加申込書</t>
  </si>
  <si>
    <t>第３２回兵庫県バドミントンカーニバル大会　　　　参加申込書</t>
    <rPh sb="0" eb="1">
      <t>ダイ</t>
    </rPh>
    <rPh sb="3" eb="4">
      <t>カイ</t>
    </rPh>
    <rPh sb="4" eb="7">
      <t>ヒョウゴケン</t>
    </rPh>
    <rPh sb="18" eb="20">
      <t>タイカイ</t>
    </rPh>
    <rPh sb="24" eb="26">
      <t>サンカ</t>
    </rPh>
    <rPh sb="26" eb="29">
      <t>モウシコミショ</t>
    </rPh>
    <phoneticPr fontId="3"/>
  </si>
  <si>
    <t>第３４回全日本シニアバドミントン選手権大会　参加申込書</t>
    <rPh sb="0" eb="1">
      <t>ダイ</t>
    </rPh>
    <rPh sb="3" eb="4">
      <t>カイ</t>
    </rPh>
    <rPh sb="4" eb="7">
      <t>ゼンニホン</t>
    </rPh>
    <rPh sb="16" eb="19">
      <t>センシュケン</t>
    </rPh>
    <rPh sb="19" eb="21">
      <t>タイカイ</t>
    </rPh>
    <rPh sb="22" eb="24">
      <t>サンカ</t>
    </rPh>
    <rPh sb="24" eb="27">
      <t>モウシコミショ</t>
    </rPh>
    <phoneticPr fontId="3"/>
  </si>
  <si>
    <t>電話番号は　代表者・連絡者は必須項目</t>
    <rPh sb="0" eb="2">
      <t>デンワ</t>
    </rPh>
    <rPh sb="2" eb="4">
      <t>バンゴウ</t>
    </rPh>
    <rPh sb="6" eb="9">
      <t>ダイヒョウシャ</t>
    </rPh>
    <rPh sb="10" eb="13">
      <t>レンラクシャ</t>
    </rPh>
    <rPh sb="14" eb="18">
      <t>ヒッスコウモク</t>
    </rPh>
    <phoneticPr fontId="3"/>
  </si>
  <si>
    <t>120</t>
  </si>
  <si>
    <t>121</t>
  </si>
  <si>
    <t>122</t>
  </si>
  <si>
    <t>123</t>
  </si>
  <si>
    <t>124</t>
  </si>
  <si>
    <t>125</t>
  </si>
  <si>
    <t>グリップエンド</t>
  </si>
  <si>
    <t>フルセットリッパーズ</t>
  </si>
  <si>
    <t>019</t>
  </si>
  <si>
    <t>054</t>
  </si>
  <si>
    <t>AQUA</t>
  </si>
  <si>
    <t>ACTIVEPlus</t>
  </si>
  <si>
    <t>ADVANCE</t>
  </si>
  <si>
    <t>ATOM</t>
  </si>
  <si>
    <t>伊丹BC</t>
  </si>
  <si>
    <t>WeeD</t>
  </si>
  <si>
    <t>WINGS</t>
  </si>
  <si>
    <t>ELMER</t>
  </si>
  <si>
    <t>KAIMEI</t>
  </si>
  <si>
    <t>Cats</t>
  </si>
  <si>
    <t>CAT</t>
  </si>
  <si>
    <t>Gambler's</t>
  </si>
  <si>
    <t>GYOGYO</t>
  </si>
  <si>
    <t>CLIMAX</t>
  </si>
  <si>
    <t>Clear Chance</t>
  </si>
  <si>
    <t>GREED</t>
  </si>
  <si>
    <t>CRAZY MONKEY</t>
  </si>
  <si>
    <t>Cocco club</t>
  </si>
  <si>
    <t>SUCCESS</t>
  </si>
  <si>
    <t>佐用BC</t>
  </si>
  <si>
    <t>JFE</t>
  </si>
  <si>
    <t>しぇいくはんずKOBE</t>
  </si>
  <si>
    <t>シャトル(兵庫県)</t>
  </si>
  <si>
    <t>JunKie</t>
  </si>
  <si>
    <t>JOLLY</t>
  </si>
  <si>
    <t>銀-しろがね-</t>
  </si>
  <si>
    <t>SKY FALL</t>
  </si>
  <si>
    <t>零～ZERO～</t>
  </si>
  <si>
    <t>高砂BS</t>
  </si>
  <si>
    <t>TAJIMA</t>
  </si>
  <si>
    <t>TEAM KENKEN</t>
  </si>
  <si>
    <t>TEAM BOSS</t>
  </si>
  <si>
    <t>CHERRY</t>
  </si>
  <si>
    <t>chibiusa</t>
  </si>
  <si>
    <t>DNA-R</t>
  </si>
  <si>
    <t>Treasures</t>
  </si>
  <si>
    <t>Natural</t>
  </si>
  <si>
    <t>NANASEA'Z</t>
  </si>
  <si>
    <t>NISHIWAKI</t>
  </si>
  <si>
    <t>BUZZ</t>
  </si>
  <si>
    <t>BUBBLES</t>
  </si>
  <si>
    <t>HANDS</t>
  </si>
  <si>
    <t>PANDORA</t>
  </si>
  <si>
    <t>BAMBI</t>
  </si>
  <si>
    <t>piyopiyo</t>
  </si>
  <si>
    <t>Believe</t>
  </si>
  <si>
    <t>POO</t>
  </si>
  <si>
    <t>FeatherB.C</t>
  </si>
  <si>
    <t>Futures</t>
  </si>
  <si>
    <t>Plasma</t>
  </si>
  <si>
    <t>PLAD</t>
  </si>
  <si>
    <t>Plaisir</t>
  </si>
  <si>
    <t>ペガサス(兵庫県)</t>
  </si>
  <si>
    <t>Volano</t>
  </si>
  <si>
    <t>White shuttle</t>
  </si>
  <si>
    <t>MYNS。</t>
  </si>
  <si>
    <t>Milkyway</t>
  </si>
  <si>
    <t>武庫BC</t>
  </si>
  <si>
    <t>安室SELFISH</t>
  </si>
  <si>
    <t>rally</t>
  </si>
  <si>
    <t>REAL</t>
  </si>
  <si>
    <t>LUNA</t>
  </si>
  <si>
    <t>LADYBUG</t>
  </si>
  <si>
    <t>Rock on</t>
  </si>
  <si>
    <t>YBS</t>
  </si>
  <si>
    <t>申込締切日　（要項を確認）　午後５時　必着 　厳守、以後は受付けません</t>
    <rPh sb="0" eb="2">
      <t>モウシコミ</t>
    </rPh>
    <rPh sb="2" eb="3">
      <t>シ</t>
    </rPh>
    <rPh sb="3" eb="4">
      <t>キ</t>
    </rPh>
    <rPh sb="4" eb="5">
      <t>ビ</t>
    </rPh>
    <rPh sb="7" eb="9">
      <t>ヨウコウ</t>
    </rPh>
    <rPh sb="10" eb="12">
      <t>カクニン</t>
    </rPh>
    <rPh sb="14" eb="16">
      <t>ゴゴ</t>
    </rPh>
    <rPh sb="17" eb="18">
      <t>ジ</t>
    </rPh>
    <rPh sb="19" eb="21">
      <t>ヒッチャク</t>
    </rPh>
    <rPh sb="23" eb="25">
      <t>ゲンシュ</t>
    </rPh>
    <rPh sb="26" eb="28">
      <t>イゴ</t>
    </rPh>
    <rPh sb="29" eb="31">
      <t>ウケツ</t>
    </rPh>
    <phoneticPr fontId="3"/>
  </si>
</sst>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176" formatCode="[$-411]General"/>
    <numFmt numFmtId="177" formatCode="&quot;¥&quot;#,##0;[Red]&quot;¥-&quot;#,##0"/>
    <numFmt numFmtId="178" formatCode="[$-411]ge\.m\.d;@"/>
    <numFmt numFmtId="179" formatCode="yyyy/m/d;@"/>
    <numFmt numFmtId="181" formatCode="00000000"/>
    <numFmt numFmtId="182" formatCode="00000000&quot;号&quot;"/>
  </numFmts>
  <fonts count="7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HGP明朝E"/>
      <family val="1"/>
      <charset val="128"/>
    </font>
    <font>
      <sz val="11"/>
      <name val="HGP明朝E"/>
      <family val="1"/>
      <charset val="128"/>
    </font>
    <font>
      <b/>
      <sz val="11"/>
      <name val="HGP明朝E"/>
      <family val="1"/>
      <charset val="128"/>
    </font>
    <font>
      <sz val="9"/>
      <name val="HGP明朝E"/>
      <family val="1"/>
      <charset val="128"/>
    </font>
    <font>
      <sz val="8"/>
      <color indexed="55"/>
      <name val="HGP明朝E"/>
      <family val="1"/>
      <charset val="128"/>
    </font>
    <font>
      <sz val="14"/>
      <name val="HGP明朝E"/>
      <family val="1"/>
      <charset val="128"/>
    </font>
    <font>
      <sz val="12"/>
      <name val="HGP明朝E"/>
      <family val="1"/>
      <charset val="128"/>
    </font>
    <font>
      <sz val="10"/>
      <name val="HGP明朝E"/>
      <family val="1"/>
      <charset val="128"/>
    </font>
    <font>
      <sz val="16"/>
      <name val="HGP明朝E"/>
      <family val="1"/>
      <charset val="128"/>
    </font>
    <font>
      <sz val="11"/>
      <color indexed="10"/>
      <name val="HGP明朝E"/>
      <family val="1"/>
      <charset val="128"/>
    </font>
    <font>
      <b/>
      <sz val="9"/>
      <name val="HGP明朝E"/>
      <family val="1"/>
      <charset val="128"/>
    </font>
    <font>
      <b/>
      <sz val="10"/>
      <name val="HGP明朝E"/>
      <family val="1"/>
      <charset val="128"/>
    </font>
    <font>
      <b/>
      <sz val="20"/>
      <name val="HGP明朝E"/>
      <family val="1"/>
      <charset val="128"/>
    </font>
    <font>
      <sz val="11"/>
      <color indexed="9"/>
      <name val="HGP明朝E"/>
      <family val="1"/>
      <charset val="128"/>
    </font>
    <font>
      <sz val="20"/>
      <color indexed="10"/>
      <name val="ＭＳ Ｐゴシック"/>
      <family val="3"/>
      <charset val="128"/>
    </font>
    <font>
      <sz val="18"/>
      <name val="ＭＳ Ｐゴシック"/>
      <family val="3"/>
      <charset val="128"/>
    </font>
    <font>
      <b/>
      <sz val="14"/>
      <name val="ＭＳ Ｐゴシック"/>
      <family val="3"/>
      <charset val="128"/>
    </font>
    <font>
      <sz val="8"/>
      <name val="HGP明朝E"/>
      <family val="1"/>
      <charset val="128"/>
    </font>
    <font>
      <sz val="6"/>
      <name val="HGP明朝E"/>
      <family val="1"/>
      <charset val="128"/>
    </font>
    <font>
      <sz val="7"/>
      <name val="ＭＳ Ｐゴシック"/>
      <family val="3"/>
      <charset val="128"/>
    </font>
    <font>
      <sz val="12"/>
      <color indexed="10"/>
      <name val="HGP明朝E"/>
      <family val="1"/>
      <charset val="128"/>
    </font>
    <font>
      <sz val="6"/>
      <color indexed="10"/>
      <name val="HGP明朝E"/>
      <family val="1"/>
      <charset val="128"/>
    </font>
    <font>
      <sz val="12"/>
      <color indexed="10"/>
      <name val="ＭＳ Ｐゴシック"/>
      <family val="3"/>
      <charset val="128"/>
    </font>
    <font>
      <sz val="9"/>
      <name val="ＭＳ Ｐゴシック"/>
      <family val="3"/>
      <charset val="128"/>
    </font>
    <font>
      <sz val="11"/>
      <color rgb="FFFF0000"/>
      <name val="ＭＳ Ｐゴシック"/>
      <family val="3"/>
      <charset val="128"/>
    </font>
    <font>
      <sz val="11"/>
      <color theme="0"/>
      <name val="ＭＳ Ｐゴシック"/>
      <family val="3"/>
      <charset val="128"/>
    </font>
    <font>
      <sz val="18"/>
      <color rgb="FFFF0000"/>
      <name val="ＭＳ Ｐゴシック"/>
      <family val="3"/>
      <charset val="128"/>
    </font>
    <font>
      <sz val="6"/>
      <color theme="5" tint="0.39997558519241921"/>
      <name val="ＭＳ Ｐゴシック"/>
      <family val="3"/>
      <charset val="128"/>
    </font>
    <font>
      <sz val="11"/>
      <color rgb="FFFF0000"/>
      <name val="HGP明朝E"/>
      <family val="1"/>
      <charset val="128"/>
    </font>
    <font>
      <sz val="12"/>
      <color rgb="FFFF0000"/>
      <name val="HGP明朝E"/>
      <family val="1"/>
      <charset val="128"/>
    </font>
    <font>
      <b/>
      <sz val="11"/>
      <name val="ＭＳ Ｐゴシック"/>
      <family val="3"/>
      <charset val="128"/>
    </font>
    <font>
      <sz val="16"/>
      <color rgb="FFFF0000"/>
      <name val="HGP明朝E"/>
      <family val="1"/>
      <charset val="128"/>
    </font>
    <font>
      <b/>
      <sz val="20"/>
      <color rgb="FFFF0000"/>
      <name val="ＭＳ Ｐゴシック"/>
      <family val="3"/>
      <charset val="128"/>
    </font>
    <font>
      <sz val="9"/>
      <color theme="0"/>
      <name val="ＭＳ Ｐゴシック"/>
      <family val="3"/>
      <charset val="128"/>
    </font>
    <font>
      <sz val="10"/>
      <color theme="0"/>
      <name val="ＭＳ Ｐゴシック"/>
      <family val="3"/>
      <charset val="128"/>
    </font>
    <font>
      <sz val="12"/>
      <color rgb="FFFF0000"/>
      <name val="ＭＳ Ｐゴシック"/>
      <family val="3"/>
      <charset val="128"/>
    </font>
    <font>
      <sz val="9"/>
      <color rgb="FFFF0000"/>
      <name val="ＭＳ Ｐゴシック"/>
      <family val="3"/>
      <charset val="128"/>
    </font>
    <font>
      <b/>
      <sz val="14"/>
      <color rgb="FFFF0000"/>
      <name val="ＭＳ Ｐゴシック"/>
      <family val="3"/>
      <charset val="128"/>
    </font>
    <font>
      <b/>
      <sz val="11"/>
      <color rgb="FFFF0000"/>
      <name val="ＭＳ Ｐゴシック"/>
      <family val="3"/>
      <charset val="128"/>
    </font>
    <font>
      <sz val="14"/>
      <name val="ＭＳ Ｐゴシック"/>
      <family val="3"/>
      <charset val="128"/>
    </font>
    <font>
      <sz val="10"/>
      <name val="ＭＳ Ｐ明朝"/>
      <family val="1"/>
      <charset val="128"/>
    </font>
    <font>
      <sz val="11"/>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b/>
      <sz val="11"/>
      <color theme="0"/>
      <name val="ＭＳ Ｐゴシック"/>
      <family val="3"/>
      <charset val="128"/>
    </font>
    <font>
      <sz val="10"/>
      <color rgb="FFFF0000"/>
      <name val="ＭＳ Ｐゴシック"/>
      <family val="3"/>
      <charset val="128"/>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B1F9A5"/>
        <bgColor indexed="64"/>
      </patternFill>
    </fill>
    <fill>
      <patternFill patternType="solid">
        <fgColor rgb="FF92D050"/>
        <bgColor indexed="64"/>
      </patternFill>
    </fill>
    <fill>
      <patternFill patternType="solid">
        <fgColor rgb="FFFE5C54"/>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39997558519241921"/>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style="double">
        <color indexed="64"/>
      </left>
      <right style="dotted">
        <color indexed="64"/>
      </right>
      <top style="double">
        <color indexed="64"/>
      </top>
      <bottom style="dotted">
        <color indexed="64"/>
      </bottom>
      <diagonal/>
    </border>
    <border>
      <left style="double">
        <color indexed="64"/>
      </left>
      <right style="dotted">
        <color indexed="64"/>
      </right>
      <top style="dotted">
        <color indexed="64"/>
      </top>
      <bottom style="dotted">
        <color indexed="64"/>
      </bottom>
      <diagonal/>
    </border>
    <border>
      <left style="double">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dotted">
        <color indexed="64"/>
      </left>
      <right style="dotted">
        <color indexed="64"/>
      </right>
      <top/>
      <bottom/>
      <diagonal/>
    </border>
    <border>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10"/>
      </bottom>
      <diagonal/>
    </border>
    <border>
      <left/>
      <right style="dotted">
        <color indexed="64"/>
      </right>
      <top/>
      <bottom/>
      <diagonal/>
    </border>
    <border>
      <left style="dotted">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bottom style="dashed">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bottom style="medium">
        <color auto="1"/>
      </bottom>
      <diagonal/>
    </border>
    <border>
      <left style="medium">
        <color indexed="64"/>
      </left>
      <right/>
      <top style="dotted">
        <color indexed="64"/>
      </top>
      <bottom/>
      <diagonal/>
    </border>
    <border>
      <left style="medium">
        <color rgb="FFFF0000"/>
      </left>
      <right style="medium">
        <color rgb="FFFF0000"/>
      </right>
      <top style="medium">
        <color rgb="FFFF0000"/>
      </top>
      <bottom style="dotted">
        <color indexed="64"/>
      </bottom>
      <diagonal/>
    </border>
    <border>
      <left style="medium">
        <color rgb="FFFF0000"/>
      </left>
      <right style="medium">
        <color rgb="FFFF0000"/>
      </right>
      <top style="dotted">
        <color indexed="64"/>
      </top>
      <bottom/>
      <diagonal/>
    </border>
    <border>
      <left style="medium">
        <color rgb="FFFF0000"/>
      </left>
      <right style="medium">
        <color rgb="FFFF0000"/>
      </right>
      <top style="dotted">
        <color indexed="64"/>
      </top>
      <bottom style="medium">
        <color rgb="FFFF0000"/>
      </bottom>
      <diagonal/>
    </border>
    <border>
      <left style="dotted">
        <color indexed="64"/>
      </left>
      <right style="dotted">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tted">
        <color indexed="64"/>
      </left>
      <right/>
      <top style="double">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style="dotted">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dotted">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diagonal/>
    </border>
    <border>
      <left style="dotted">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Dot">
        <color indexed="64"/>
      </bottom>
      <diagonal/>
    </border>
    <border>
      <left/>
      <right/>
      <top style="dashDot">
        <color indexed="64"/>
      </top>
      <bottom/>
      <diagonal/>
    </border>
    <border>
      <left style="medium">
        <color indexed="64"/>
      </left>
      <right/>
      <top/>
      <bottom style="dashDot">
        <color indexed="64"/>
      </bottom>
      <diagonal/>
    </border>
    <border>
      <left/>
      <right style="medium">
        <color indexed="64"/>
      </right>
      <top/>
      <bottom style="dashDot">
        <color indexed="64"/>
      </bottom>
      <diagonal/>
    </border>
    <border>
      <left/>
      <right style="medium">
        <color auto="1"/>
      </right>
      <top style="medium">
        <color auto="1"/>
      </top>
      <bottom style="medium">
        <color auto="1"/>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top style="medium">
        <color rgb="FFFF0000"/>
      </top>
      <bottom/>
      <diagonal/>
    </border>
  </borders>
  <cellStyleXfs count="6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5" fillId="0" borderId="0" applyBorder="0" applyProtection="0">
      <alignment vertical="center"/>
    </xf>
    <xf numFmtId="177" fontId="5"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4" borderId="0" applyNumberFormat="0" applyBorder="0" applyAlignment="0" applyProtection="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63" fillId="0" borderId="0">
      <alignment vertical="center"/>
    </xf>
    <xf numFmtId="0" fontId="1" fillId="0" borderId="0">
      <alignment vertical="center"/>
    </xf>
  </cellStyleXfs>
  <cellXfs count="709">
    <xf numFmtId="0" fontId="0" fillId="0" borderId="0" xfId="0">
      <alignment vertical="center"/>
    </xf>
    <xf numFmtId="14" fontId="0" fillId="0" borderId="0" xfId="0" applyNumberFormat="1">
      <alignment vertical="center"/>
    </xf>
    <xf numFmtId="0" fontId="0" fillId="0" borderId="0" xfId="0" applyAlignment="1">
      <alignment horizontal="center" vertical="center"/>
    </xf>
    <xf numFmtId="0" fontId="23" fillId="0" borderId="0" xfId="0" applyFont="1">
      <alignment vertical="center"/>
    </xf>
    <xf numFmtId="0" fontId="23" fillId="0" borderId="0" xfId="0" applyFont="1" applyBorder="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xf>
    <xf numFmtId="0" fontId="28"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3" fillId="0" borderId="0" xfId="0" applyFont="1" applyAlignment="1">
      <alignment horizontal="left" vertical="center"/>
    </xf>
    <xf numFmtId="0" fontId="32" fillId="0" borderId="0" xfId="0" applyFont="1" applyBorder="1" applyAlignment="1">
      <alignment horizontal="left" vertical="center"/>
    </xf>
    <xf numFmtId="0" fontId="29" fillId="0" borderId="0" xfId="0" quotePrefix="1" applyFont="1" applyAlignment="1">
      <alignment horizontal="left" vertical="center"/>
    </xf>
    <xf numFmtId="0" fontId="28" fillId="0" borderId="0" xfId="0" applyFont="1" applyBorder="1" applyAlignment="1">
      <alignment vertical="center" wrapText="1"/>
    </xf>
    <xf numFmtId="0" fontId="23" fillId="0" borderId="0" xfId="0" applyFont="1" applyBorder="1" applyAlignment="1">
      <alignment horizontal="right" vertical="center" wrapText="1"/>
    </xf>
    <xf numFmtId="0" fontId="28" fillId="0" borderId="0" xfId="0" applyFont="1" applyBorder="1" applyAlignment="1">
      <alignment vertical="center"/>
    </xf>
    <xf numFmtId="0" fontId="31" fillId="0" borderId="0" xfId="0" applyFont="1" applyAlignment="1">
      <alignment horizontal="right" vertical="center"/>
    </xf>
    <xf numFmtId="49" fontId="31" fillId="0" borderId="0" xfId="0" applyNumberFormat="1" applyFont="1" applyAlignment="1">
      <alignment horizontal="center" vertical="center" wrapText="1"/>
    </xf>
    <xf numFmtId="0" fontId="31" fillId="0" borderId="0" xfId="0" applyFont="1">
      <alignment vertical="center"/>
    </xf>
    <xf numFmtId="0" fontId="23" fillId="0" borderId="12" xfId="0" applyFont="1" applyBorder="1" applyAlignment="1">
      <alignment horizontal="center" vertical="center"/>
    </xf>
    <xf numFmtId="0" fontId="25"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xf>
    <xf numFmtId="0" fontId="23" fillId="0" borderId="0" xfId="0" applyFont="1" applyBorder="1" applyAlignment="1">
      <alignment vertical="center" wrapText="1"/>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4" fillId="0" borderId="0" xfId="0" applyFont="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left" vertical="center" indent="1"/>
    </xf>
    <xf numFmtId="41" fontId="27" fillId="0" borderId="0" xfId="0" applyNumberFormat="1" applyFont="1" applyAlignment="1">
      <alignment horizontal="right" vertical="center"/>
    </xf>
    <xf numFmtId="0" fontId="23" fillId="0" borderId="13" xfId="0" applyFont="1" applyBorder="1" applyAlignment="1">
      <alignment horizontal="right" vertical="center"/>
    </xf>
    <xf numFmtId="41" fontId="27" fillId="0" borderId="13" xfId="0" applyNumberFormat="1" applyFont="1" applyBorder="1" applyAlignment="1">
      <alignment horizontal="right" vertical="center"/>
    </xf>
    <xf numFmtId="0" fontId="23" fillId="0" borderId="13" xfId="0" applyFont="1" applyBorder="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right" vertical="center"/>
    </xf>
    <xf numFmtId="41" fontId="27" fillId="0" borderId="15" xfId="0" applyNumberFormat="1" applyFont="1" applyBorder="1" applyAlignment="1">
      <alignment horizontal="center" vertical="center"/>
    </xf>
    <xf numFmtId="0" fontId="23" fillId="0" borderId="15" xfId="0" applyFont="1" applyBorder="1" applyAlignment="1">
      <alignment horizontal="left" vertical="center"/>
    </xf>
    <xf numFmtId="0" fontId="23" fillId="0" borderId="10" xfId="0" applyFont="1" applyBorder="1" applyAlignment="1">
      <alignment horizontal="right" vertical="center"/>
    </xf>
    <xf numFmtId="0" fontId="26" fillId="24" borderId="16"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0" fontId="23" fillId="0" borderId="13" xfId="0" applyFont="1" applyBorder="1" applyAlignment="1">
      <alignment horizontal="center" vertical="center"/>
    </xf>
    <xf numFmtId="0" fontId="26" fillId="24" borderId="18" xfId="0" applyFont="1" applyFill="1" applyBorder="1" applyAlignment="1" applyProtection="1">
      <alignment horizontal="center" vertical="center"/>
      <protection locked="0"/>
    </xf>
    <xf numFmtId="0" fontId="23" fillId="0" borderId="13" xfId="0" applyFont="1" applyBorder="1" applyAlignment="1">
      <alignment horizontal="left" vertical="center" indent="1"/>
    </xf>
    <xf numFmtId="178" fontId="35" fillId="25" borderId="0" xfId="0" applyNumberFormat="1" applyFont="1" applyFill="1" applyAlignment="1">
      <alignment horizontal="center" vertical="center"/>
    </xf>
    <xf numFmtId="0" fontId="23" fillId="0" borderId="0" xfId="0" applyFont="1" applyBorder="1" applyAlignment="1">
      <alignment horizontal="left" vertical="center" indent="1"/>
    </xf>
    <xf numFmtId="41" fontId="27" fillId="0" borderId="0" xfId="0" applyNumberFormat="1" applyFont="1" applyBorder="1" applyAlignment="1">
      <alignment horizontal="right" vertical="center"/>
    </xf>
    <xf numFmtId="0" fontId="23" fillId="0" borderId="0" xfId="0" applyFont="1" applyAlignment="1">
      <alignment horizontal="left" vertical="center" shrinkToFit="1"/>
    </xf>
    <xf numFmtId="0" fontId="23" fillId="26" borderId="19" xfId="0" applyFont="1" applyFill="1" applyBorder="1">
      <alignment vertical="center"/>
    </xf>
    <xf numFmtId="178" fontId="23" fillId="0" borderId="0" xfId="0" applyNumberFormat="1" applyFont="1">
      <alignment vertical="center"/>
    </xf>
    <xf numFmtId="0" fontId="0" fillId="24" borderId="21" xfId="0" applyFill="1" applyBorder="1" applyAlignment="1">
      <alignment horizontal="center" vertical="center" shrinkToFit="1"/>
    </xf>
    <xf numFmtId="0" fontId="0" fillId="24" borderId="13" xfId="0" applyFill="1" applyBorder="1" applyAlignment="1">
      <alignment horizontal="center" vertical="center" shrinkToFit="1"/>
    </xf>
    <xf numFmtId="0" fontId="0" fillId="0" borderId="13" xfId="0" applyBorder="1" applyAlignment="1">
      <alignment vertical="center" shrinkToFit="1"/>
    </xf>
    <xf numFmtId="14" fontId="0" fillId="0" borderId="13" xfId="0" applyNumberFormat="1" applyBorder="1" applyAlignment="1">
      <alignment vertical="center" shrinkToFit="1"/>
    </xf>
    <xf numFmtId="0" fontId="0" fillId="27" borderId="13" xfId="0" applyFill="1" applyBorder="1" applyAlignment="1">
      <alignment vertical="center" shrinkToFit="1"/>
    </xf>
    <xf numFmtId="0" fontId="0" fillId="0" borderId="13" xfId="0" applyFill="1" applyBorder="1" applyAlignment="1">
      <alignment vertical="center" shrinkToFit="1"/>
    </xf>
    <xf numFmtId="14" fontId="0" fillId="27" borderId="13" xfId="0" applyNumberFormat="1" applyFill="1" applyBorder="1" applyAlignment="1">
      <alignment vertical="center" shrinkToFit="1"/>
    </xf>
    <xf numFmtId="0" fontId="23" fillId="0" borderId="23" xfId="0" applyFont="1" applyBorder="1" applyAlignment="1">
      <alignment horizontal="center" vertical="center" shrinkToFit="1"/>
    </xf>
    <xf numFmtId="0" fontId="25"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24" borderId="25" xfId="0" applyFont="1" applyFill="1" applyBorder="1" applyAlignment="1" applyProtection="1">
      <alignment horizontal="center" vertical="center"/>
      <protection locked="0"/>
    </xf>
    <xf numFmtId="0" fontId="28" fillId="0" borderId="26" xfId="0" applyFont="1" applyBorder="1" applyAlignment="1">
      <alignment vertical="center"/>
    </xf>
    <xf numFmtId="0" fontId="28" fillId="0" borderId="27" xfId="0" applyFont="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shrinkToFit="1"/>
    </xf>
    <xf numFmtId="0" fontId="28" fillId="0" borderId="11" xfId="0" applyFont="1" applyBorder="1" applyAlignment="1">
      <alignment vertical="center"/>
    </xf>
    <xf numFmtId="0" fontId="0" fillId="0" borderId="0" xfId="0" applyProtection="1">
      <alignment vertical="center"/>
      <protection locked="0"/>
    </xf>
    <xf numFmtId="14" fontId="0" fillId="0" borderId="0" xfId="0" applyNumberFormat="1" applyProtection="1">
      <alignment vertical="center"/>
      <protection locked="0"/>
    </xf>
    <xf numFmtId="0" fontId="0" fillId="24" borderId="19" xfId="0" applyFill="1" applyBorder="1" applyProtection="1">
      <alignment vertical="center"/>
      <protection locked="0"/>
    </xf>
    <xf numFmtId="14" fontId="0" fillId="24" borderId="19" xfId="0" applyNumberFormat="1" applyFill="1" applyBorder="1" applyProtection="1">
      <alignment vertical="center"/>
      <protection locked="0"/>
    </xf>
    <xf numFmtId="0" fontId="0" fillId="24" borderId="36" xfId="0" applyFill="1" applyBorder="1" applyProtection="1">
      <alignment vertical="center"/>
      <protection locked="0"/>
    </xf>
    <xf numFmtId="14" fontId="0" fillId="24" borderId="36" xfId="0" applyNumberFormat="1" applyFill="1" applyBorder="1" applyProtection="1">
      <alignment vertical="center"/>
      <protection locked="0"/>
    </xf>
    <xf numFmtId="0" fontId="0" fillId="24" borderId="37" xfId="0" applyFill="1" applyBorder="1" applyProtection="1">
      <alignment vertical="center"/>
      <protection locked="0"/>
    </xf>
    <xf numFmtId="0" fontId="0" fillId="24" borderId="38" xfId="0" applyFill="1" applyBorder="1" applyProtection="1">
      <alignment vertical="center"/>
      <protection locked="0"/>
    </xf>
    <xf numFmtId="14" fontId="0" fillId="24" borderId="38" xfId="0" applyNumberFormat="1" applyFill="1" applyBorder="1" applyProtection="1">
      <alignment vertical="center"/>
      <protection locked="0"/>
    </xf>
    <xf numFmtId="0" fontId="0" fillId="0" borderId="14" xfId="0" applyBorder="1" applyProtection="1">
      <alignment vertical="center"/>
      <protection locked="0"/>
    </xf>
    <xf numFmtId="14" fontId="0" fillId="0" borderId="14" xfId="0" applyNumberFormat="1" applyBorder="1" applyProtection="1">
      <alignment vertical="center"/>
      <protection locked="0"/>
    </xf>
    <xf numFmtId="0" fontId="0" fillId="0" borderId="0" xfId="0" applyBorder="1" applyProtection="1">
      <alignment vertical="center"/>
      <protection locked="0"/>
    </xf>
    <xf numFmtId="14" fontId="0" fillId="0" borderId="0" xfId="0" applyNumberFormat="1" applyBorder="1" applyProtection="1">
      <alignment vertical="center"/>
      <protection locked="0"/>
    </xf>
    <xf numFmtId="0" fontId="0" fillId="0" borderId="0" xfId="0" applyFill="1" applyBorder="1" applyProtection="1">
      <alignment vertical="center"/>
      <protection locked="0"/>
    </xf>
    <xf numFmtId="0" fontId="0" fillId="0" borderId="39" xfId="0" applyBorder="1" applyProtection="1">
      <alignment vertical="center"/>
      <protection locked="0"/>
    </xf>
    <xf numFmtId="14" fontId="0" fillId="0" borderId="39" xfId="0" applyNumberFormat="1" applyBorder="1" applyProtection="1">
      <alignment vertical="center"/>
      <protection locked="0"/>
    </xf>
    <xf numFmtId="0" fontId="0" fillId="0" borderId="39" xfId="0" applyFill="1" applyBorder="1" applyProtection="1">
      <alignment vertical="center"/>
      <protection locked="0"/>
    </xf>
    <xf numFmtId="0" fontId="0" fillId="26" borderId="40" xfId="0" applyFill="1" applyBorder="1" applyAlignment="1" applyProtection="1">
      <alignment horizontal="center" vertical="center"/>
    </xf>
    <xf numFmtId="0" fontId="0" fillId="26" borderId="41" xfId="0" applyFill="1" applyBorder="1" applyAlignment="1" applyProtection="1">
      <alignment horizontal="center" vertical="center"/>
    </xf>
    <xf numFmtId="0" fontId="0" fillId="26" borderId="42" xfId="0" applyFill="1" applyBorder="1" applyAlignment="1" applyProtection="1">
      <alignment horizontal="center" vertical="center"/>
    </xf>
    <xf numFmtId="0" fontId="0" fillId="0" borderId="0" xfId="0" applyAlignment="1" applyProtection="1">
      <alignment vertical="center" shrinkToFit="1"/>
    </xf>
    <xf numFmtId="14" fontId="0" fillId="0" borderId="0" xfId="0" applyNumberFormat="1" applyAlignment="1" applyProtection="1">
      <alignment vertical="center" shrinkToFit="1"/>
    </xf>
    <xf numFmtId="0" fontId="0" fillId="24" borderId="43" xfId="0" applyFill="1" applyBorder="1" applyProtection="1">
      <alignment vertical="center"/>
      <protection locked="0"/>
    </xf>
    <xf numFmtId="0" fontId="23" fillId="0" borderId="0" xfId="0" applyFont="1" applyFill="1" applyBorder="1">
      <alignment vertical="center"/>
    </xf>
    <xf numFmtId="0" fontId="23" fillId="0" borderId="0" xfId="0" applyFont="1" applyBorder="1">
      <alignment vertical="center"/>
    </xf>
    <xf numFmtId="0" fontId="23" fillId="24" borderId="0" xfId="0" applyFont="1" applyFill="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47"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0" borderId="0" xfId="0" applyFont="1" applyAlignment="1">
      <alignment vertical="center"/>
    </xf>
    <xf numFmtId="0" fontId="29" fillId="0" borderId="0" xfId="0" applyFont="1" applyAlignment="1">
      <alignment vertical="center"/>
    </xf>
    <xf numFmtId="0" fontId="29" fillId="0" borderId="0" xfId="0" quotePrefix="1" applyFont="1" applyAlignment="1">
      <alignment vertical="center"/>
    </xf>
    <xf numFmtId="0" fontId="24" fillId="0" borderId="0" xfId="0" applyFont="1" applyAlignment="1">
      <alignment vertical="center"/>
    </xf>
    <xf numFmtId="0" fontId="23" fillId="0" borderId="13" xfId="0" applyFont="1" applyBorder="1" applyAlignment="1">
      <alignment vertical="center"/>
    </xf>
    <xf numFmtId="0" fontId="23" fillId="0" borderId="51" xfId="0" applyFont="1" applyBorder="1">
      <alignment vertical="center"/>
    </xf>
    <xf numFmtId="0" fontId="0" fillId="28" borderId="19" xfId="0" applyFill="1" applyBorder="1" applyAlignment="1" applyProtection="1">
      <alignment horizontal="center" vertical="center"/>
      <protection locked="0"/>
    </xf>
    <xf numFmtId="0" fontId="0" fillId="28" borderId="36" xfId="0" applyFill="1" applyBorder="1" applyAlignment="1" applyProtection="1">
      <alignment horizontal="center" vertical="center"/>
      <protection locked="0"/>
    </xf>
    <xf numFmtId="0" fontId="0" fillId="0" borderId="14" xfId="0" applyFill="1" applyBorder="1" applyProtection="1">
      <alignment vertical="center"/>
      <protection locked="0"/>
    </xf>
    <xf numFmtId="0" fontId="0" fillId="0" borderId="0" xfId="0" applyBorder="1" applyAlignment="1">
      <alignment horizontal="center" vertical="center"/>
    </xf>
    <xf numFmtId="0" fontId="0" fillId="0" borderId="13" xfId="0" applyBorder="1" applyProtection="1">
      <alignment vertical="center"/>
      <protection locked="0"/>
    </xf>
    <xf numFmtId="0" fontId="0" fillId="0" borderId="53" xfId="0" applyBorder="1" applyAlignment="1">
      <alignment vertical="center" shrinkToFit="1"/>
    </xf>
    <xf numFmtId="0" fontId="37" fillId="0" borderId="0" xfId="0" applyFont="1">
      <alignment vertical="center"/>
    </xf>
    <xf numFmtId="49" fontId="38" fillId="0" borderId="0" xfId="0" applyNumberFormat="1"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9" xfId="0" applyBorder="1">
      <alignment vertical="center"/>
    </xf>
    <xf numFmtId="0" fontId="0" fillId="0" borderId="12" xfId="0" applyBorder="1">
      <alignment vertical="center"/>
    </xf>
    <xf numFmtId="14" fontId="0" fillId="0" borderId="12" xfId="0" applyNumberFormat="1" applyBorder="1">
      <alignment vertical="center"/>
    </xf>
    <xf numFmtId="0" fontId="0" fillId="0" borderId="28" xfId="0" applyBorder="1">
      <alignment vertical="center"/>
    </xf>
    <xf numFmtId="0" fontId="0" fillId="0" borderId="35" xfId="0" applyBorder="1">
      <alignment vertical="center"/>
    </xf>
    <xf numFmtId="0" fontId="0" fillId="0" borderId="54" xfId="0" applyBorder="1">
      <alignment vertical="center"/>
    </xf>
    <xf numFmtId="14" fontId="0" fillId="0" borderId="54" xfId="0" applyNumberFormat="1" applyBorder="1">
      <alignment vertical="center"/>
    </xf>
    <xf numFmtId="0" fontId="0" fillId="0" borderId="55" xfId="0" applyBorder="1">
      <alignment vertical="center"/>
    </xf>
    <xf numFmtId="0" fontId="0" fillId="0" borderId="0" xfId="0" applyBorder="1">
      <alignment vertical="center"/>
    </xf>
    <xf numFmtId="14" fontId="0" fillId="0" borderId="0" xfId="0" applyNumberFormat="1" applyBorder="1">
      <alignment vertical="center"/>
    </xf>
    <xf numFmtId="0" fontId="0" fillId="0" borderId="0" xfId="0" applyFont="1" applyBorder="1">
      <alignment vertical="center"/>
    </xf>
    <xf numFmtId="0" fontId="0" fillId="0" borderId="0" xfId="0" applyFont="1">
      <alignment vertical="center"/>
    </xf>
    <xf numFmtId="58" fontId="0" fillId="0" borderId="0" xfId="0" applyNumberFormat="1" applyFont="1" applyAlignment="1">
      <alignment horizontal="right" vertical="center"/>
    </xf>
    <xf numFmtId="0" fontId="3" fillId="0" borderId="23" xfId="0" applyFont="1" applyBorder="1" applyAlignment="1">
      <alignment horizontal="center" vertical="center" wrapText="1" shrinkToFit="1"/>
    </xf>
    <xf numFmtId="0" fontId="0" fillId="0" borderId="0" xfId="0" applyAlignment="1">
      <alignment horizontal="right" vertical="center"/>
    </xf>
    <xf numFmtId="0" fontId="0" fillId="0" borderId="12" xfId="0" applyBorder="1" applyAlignment="1">
      <alignment horizontal="right" vertical="center"/>
    </xf>
    <xf numFmtId="0" fontId="0" fillId="0" borderId="50" xfId="0" applyBorder="1" applyAlignment="1">
      <alignment horizontal="right" vertical="center"/>
    </xf>
    <xf numFmtId="0" fontId="0" fillId="0" borderId="12" xfId="0" applyBorder="1" applyAlignment="1">
      <alignment horizontal="center" vertical="center"/>
    </xf>
    <xf numFmtId="0" fontId="0" fillId="0" borderId="54" xfId="0" applyBorder="1" applyAlignment="1">
      <alignment horizontal="center" vertical="center"/>
    </xf>
    <xf numFmtId="14" fontId="0" fillId="0" borderId="50" xfId="0" applyNumberFormat="1" applyBorder="1">
      <alignment vertical="center"/>
    </xf>
    <xf numFmtId="0" fontId="0" fillId="0" borderId="28" xfId="0" applyBorder="1" applyAlignment="1">
      <alignment vertical="center" shrinkToFit="1"/>
    </xf>
    <xf numFmtId="0" fontId="0" fillId="0" borderId="22" xfId="0" applyBorder="1" applyAlignment="1">
      <alignment horizontal="left" vertical="center" indent="1" shrinkToFit="1"/>
    </xf>
    <xf numFmtId="0" fontId="0" fillId="0" borderId="29" xfId="0" applyBorder="1" applyAlignment="1">
      <alignment horizontal="left" vertical="center" indent="1" shrinkToFit="1"/>
    </xf>
    <xf numFmtId="0" fontId="0" fillId="0" borderId="54" xfId="0" applyBorder="1" applyAlignment="1">
      <alignment horizontal="right" vertical="center"/>
    </xf>
    <xf numFmtId="0" fontId="4" fillId="0" borderId="0" xfId="0" applyFont="1">
      <alignment vertical="center"/>
    </xf>
    <xf numFmtId="49" fontId="0" fillId="0" borderId="0" xfId="0" applyNumberFormat="1" applyAlignment="1" applyProtection="1">
      <alignment vertical="center" shrinkToFit="1"/>
    </xf>
    <xf numFmtId="49" fontId="0" fillId="0" borderId="14" xfId="0" applyNumberFormat="1" applyBorder="1" applyProtection="1">
      <alignment vertical="center"/>
      <protection locked="0"/>
    </xf>
    <xf numFmtId="49" fontId="0" fillId="0" borderId="0" xfId="0" applyNumberFormat="1" applyBorder="1" applyProtection="1">
      <alignment vertical="center"/>
      <protection locked="0"/>
    </xf>
    <xf numFmtId="49" fontId="0" fillId="0" borderId="0" xfId="0" applyNumberFormat="1" applyFill="1" applyBorder="1" applyProtection="1">
      <alignment vertical="center"/>
      <protection locked="0"/>
    </xf>
    <xf numFmtId="49" fontId="0" fillId="0" borderId="39" xfId="0" applyNumberFormat="1" applyFill="1" applyBorder="1" applyProtection="1">
      <alignment vertical="center"/>
      <protection locked="0"/>
    </xf>
    <xf numFmtId="49" fontId="0" fillId="0" borderId="0" xfId="0" applyNumberFormat="1">
      <alignment vertical="center"/>
    </xf>
    <xf numFmtId="49" fontId="0" fillId="0" borderId="39" xfId="0" applyNumberFormat="1" applyBorder="1" applyProtection="1">
      <alignment vertical="center"/>
      <protection locked="0"/>
    </xf>
    <xf numFmtId="0" fontId="23" fillId="0" borderId="0" xfId="0" applyNumberFormat="1" applyFont="1">
      <alignment vertical="center"/>
    </xf>
    <xf numFmtId="179" fontId="23" fillId="0" borderId="0" xfId="0" applyNumberFormat="1" applyFont="1">
      <alignment vertical="center"/>
    </xf>
    <xf numFmtId="0" fontId="26" fillId="24" borderId="56" xfId="0" applyFont="1" applyFill="1" applyBorder="1" applyAlignment="1" applyProtection="1">
      <alignment horizontal="center" vertical="center"/>
      <protection locked="0"/>
    </xf>
    <xf numFmtId="0" fontId="26" fillId="24" borderId="57" xfId="0" applyFont="1" applyFill="1" applyBorder="1" applyAlignment="1" applyProtection="1">
      <alignment horizontal="center" vertical="center"/>
      <protection locked="0"/>
    </xf>
    <xf numFmtId="0" fontId="26" fillId="24" borderId="12" xfId="0" applyFont="1" applyFill="1" applyBorder="1" applyAlignment="1" applyProtection="1">
      <alignment horizontal="center" vertical="center"/>
      <protection locked="0"/>
    </xf>
    <xf numFmtId="0" fontId="26" fillId="24" borderId="58" xfId="0" applyFont="1" applyFill="1" applyBorder="1" applyAlignment="1" applyProtection="1">
      <alignment horizontal="center" vertical="center"/>
      <protection locked="0"/>
    </xf>
    <xf numFmtId="0" fontId="26" fillId="24" borderId="59" xfId="0" applyFont="1" applyFill="1" applyBorder="1" applyAlignment="1" applyProtection="1">
      <alignment horizontal="center" vertical="center"/>
      <protection locked="0"/>
    </xf>
    <xf numFmtId="0" fontId="39"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40" fillId="0" borderId="23" xfId="0" applyFont="1" applyBorder="1" applyAlignment="1">
      <alignment horizontal="center" vertical="center" wrapText="1"/>
    </xf>
    <xf numFmtId="0" fontId="28" fillId="0" borderId="20" xfId="0" applyFont="1" applyBorder="1" applyAlignment="1" applyProtection="1">
      <alignment horizontal="center" vertical="center" shrinkToFit="1"/>
      <protection locked="0"/>
    </xf>
    <xf numFmtId="0" fontId="23" fillId="0" borderId="61" xfId="0" applyFont="1" applyBorder="1" applyAlignment="1">
      <alignment horizontal="center" vertical="center"/>
    </xf>
    <xf numFmtId="0" fontId="28" fillId="0" borderId="39" xfId="0" applyFont="1" applyBorder="1" applyAlignment="1">
      <alignment vertical="center"/>
    </xf>
    <xf numFmtId="0" fontId="24" fillId="0" borderId="0" xfId="0" applyFont="1" applyAlignment="1">
      <alignment horizontal="center" vertical="center" shrinkToFit="1"/>
    </xf>
    <xf numFmtId="0" fontId="28" fillId="0" borderId="31" xfId="0" applyFont="1" applyBorder="1" applyAlignment="1" applyProtection="1">
      <alignment horizontal="left" vertical="center" shrinkToFit="1"/>
    </xf>
    <xf numFmtId="0" fontId="28" fillId="0" borderId="12" xfId="0" applyFont="1" applyBorder="1" applyAlignment="1" applyProtection="1">
      <alignment horizontal="left" vertical="center" shrinkToFit="1"/>
    </xf>
    <xf numFmtId="14" fontId="28" fillId="0" borderId="12" xfId="0"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0" xfId="0" applyFont="1" applyBorder="1" applyAlignment="1" applyProtection="1">
      <alignment horizontal="center" vertical="center" shrinkToFit="1"/>
    </xf>
    <xf numFmtId="0" fontId="28" fillId="0" borderId="68" xfId="0" applyFont="1" applyBorder="1" applyAlignment="1" applyProtection="1">
      <alignment horizontal="left" vertical="center" shrinkToFit="1"/>
    </xf>
    <xf numFmtId="14" fontId="28" fillId="0" borderId="68" xfId="0" applyNumberFormat="1" applyFont="1" applyBorder="1" applyAlignment="1" applyProtection="1">
      <alignment horizontal="center" vertical="center"/>
    </xf>
    <xf numFmtId="0" fontId="28" fillId="0" borderId="68" xfId="0" applyFont="1" applyBorder="1" applyAlignment="1" applyProtection="1">
      <alignment horizontal="center" vertical="center"/>
    </xf>
    <xf numFmtId="0" fontId="28" fillId="0" borderId="44" xfId="0" applyFont="1" applyBorder="1" applyAlignment="1" applyProtection="1">
      <alignment horizontal="center" vertical="center" shrinkToFit="1"/>
    </xf>
    <xf numFmtId="0" fontId="28" fillId="0" borderId="70" xfId="0" applyFont="1" applyBorder="1" applyAlignment="1" applyProtection="1">
      <alignment horizontal="left" vertical="center" shrinkToFit="1"/>
    </xf>
    <xf numFmtId="14" fontId="28" fillId="0" borderId="70" xfId="0" applyNumberFormat="1" applyFont="1" applyBorder="1" applyAlignment="1" applyProtection="1">
      <alignment horizontal="center" vertical="center"/>
    </xf>
    <xf numFmtId="0" fontId="28" fillId="0" borderId="70" xfId="0" applyFont="1" applyBorder="1" applyAlignment="1" applyProtection="1">
      <alignment horizontal="center" vertical="center"/>
    </xf>
    <xf numFmtId="0" fontId="28" fillId="0" borderId="60" xfId="0" applyFont="1" applyBorder="1" applyAlignment="1" applyProtection="1">
      <alignment horizontal="center" vertical="center"/>
    </xf>
    <xf numFmtId="0" fontId="28" fillId="0" borderId="63" xfId="0" applyFont="1" applyBorder="1" applyAlignment="1" applyProtection="1">
      <alignment horizontal="left" vertical="center" shrinkToFit="1"/>
    </xf>
    <xf numFmtId="0" fontId="28" fillId="0" borderId="63" xfId="0" applyFont="1" applyBorder="1" applyAlignment="1" applyProtection="1">
      <alignment horizontal="center" vertical="center"/>
    </xf>
    <xf numFmtId="0" fontId="28" fillId="0" borderId="60" xfId="0" applyFont="1" applyBorder="1" applyAlignment="1" applyProtection="1">
      <alignment horizontal="left" vertical="center" shrinkToFit="1"/>
    </xf>
    <xf numFmtId="14" fontId="28" fillId="0" borderId="60" xfId="0" applyNumberFormat="1" applyFont="1" applyBorder="1" applyAlignment="1" applyProtection="1">
      <alignment horizontal="center" vertical="center"/>
    </xf>
    <xf numFmtId="0" fontId="28" fillId="0" borderId="72" xfId="0" applyFont="1" applyBorder="1" applyAlignment="1" applyProtection="1">
      <alignment horizontal="left" vertical="center" shrinkToFit="1"/>
    </xf>
    <xf numFmtId="14" fontId="28" fillId="0" borderId="72" xfId="0" applyNumberFormat="1" applyFont="1" applyBorder="1" applyAlignment="1" applyProtection="1">
      <alignment horizontal="center" vertical="center"/>
    </xf>
    <xf numFmtId="0" fontId="28" fillId="0" borderId="72" xfId="0" applyFont="1" applyBorder="1" applyAlignment="1" applyProtection="1">
      <alignment horizontal="center" vertical="center"/>
    </xf>
    <xf numFmtId="0" fontId="28" fillId="0" borderId="62" xfId="0" applyFont="1" applyBorder="1" applyAlignment="1" applyProtection="1">
      <alignment horizontal="left" vertical="center" shrinkToFit="1"/>
    </xf>
    <xf numFmtId="14" fontId="28" fillId="0" borderId="62" xfId="0" applyNumberFormat="1" applyFont="1" applyBorder="1" applyAlignment="1" applyProtection="1">
      <alignment horizontal="center" vertical="center"/>
    </xf>
    <xf numFmtId="0" fontId="28" fillId="0" borderId="62" xfId="0" applyFont="1" applyBorder="1" applyAlignment="1" applyProtection="1">
      <alignment horizontal="center" vertical="center"/>
    </xf>
    <xf numFmtId="0" fontId="23" fillId="0" borderId="28" xfId="0" applyNumberFormat="1" applyFont="1" applyBorder="1" applyAlignment="1" applyProtection="1">
      <alignment horizontal="center" vertical="center" shrinkToFit="1"/>
    </xf>
    <xf numFmtId="0" fontId="23" fillId="0" borderId="73" xfId="0" applyNumberFormat="1" applyFont="1" applyBorder="1" applyAlignment="1" applyProtection="1">
      <alignment horizontal="center" vertical="center" shrinkToFit="1"/>
    </xf>
    <xf numFmtId="0" fontId="23" fillId="0" borderId="74" xfId="0" applyNumberFormat="1" applyFont="1" applyBorder="1" applyAlignment="1" applyProtection="1">
      <alignment horizontal="center" vertical="center" shrinkToFit="1"/>
    </xf>
    <xf numFmtId="0" fontId="23" fillId="0" borderId="76" xfId="0" applyNumberFormat="1" applyFont="1" applyBorder="1" applyAlignment="1" applyProtection="1">
      <alignment horizontal="center" vertical="center" shrinkToFit="1"/>
    </xf>
    <xf numFmtId="0" fontId="23" fillId="0" borderId="77" xfId="0" applyNumberFormat="1" applyFont="1" applyBorder="1" applyAlignment="1" applyProtection="1">
      <alignment horizontal="center" vertical="center" shrinkToFit="1"/>
    </xf>
    <xf numFmtId="0" fontId="28" fillId="0" borderId="78" xfId="0" applyFont="1" applyBorder="1" applyAlignment="1" applyProtection="1">
      <alignment horizontal="center" vertical="center"/>
    </xf>
    <xf numFmtId="0" fontId="28" fillId="0" borderId="79" xfId="0" applyFont="1" applyBorder="1" applyAlignment="1" applyProtection="1">
      <alignment horizontal="center" vertical="center"/>
    </xf>
    <xf numFmtId="0" fontId="28" fillId="0" borderId="80" xfId="0" applyFont="1" applyBorder="1" applyAlignment="1" applyProtection="1">
      <alignment horizontal="center" vertical="center"/>
    </xf>
    <xf numFmtId="0" fontId="28" fillId="0" borderId="82" xfId="0" applyFont="1" applyBorder="1" applyAlignment="1" applyProtection="1">
      <alignment horizontal="center" vertical="center"/>
    </xf>
    <xf numFmtId="0" fontId="28" fillId="0" borderId="33" xfId="0" applyFont="1" applyBorder="1" applyAlignment="1" applyProtection="1">
      <alignment horizontal="center" vertical="center"/>
      <protection locked="0"/>
    </xf>
    <xf numFmtId="0" fontId="28" fillId="0" borderId="28" xfId="0" applyFont="1" applyBorder="1" applyAlignment="1" applyProtection="1">
      <alignment horizontal="center" vertical="center"/>
    </xf>
    <xf numFmtId="0" fontId="28" fillId="0" borderId="83" xfId="0" applyFont="1" applyBorder="1" applyAlignment="1" applyProtection="1">
      <alignment horizontal="center" vertical="center"/>
    </xf>
    <xf numFmtId="0" fontId="28" fillId="0" borderId="74" xfId="0" applyFont="1" applyBorder="1" applyAlignment="1" applyProtection="1">
      <alignment horizontal="center" vertical="center"/>
    </xf>
    <xf numFmtId="0" fontId="28" fillId="0" borderId="77" xfId="0" applyFont="1" applyBorder="1" applyAlignment="1" applyProtection="1">
      <alignment horizontal="center" vertical="center"/>
    </xf>
    <xf numFmtId="14" fontId="28" fillId="0" borderId="12" xfId="0" applyNumberFormat="1" applyFont="1" applyBorder="1" applyAlignment="1" applyProtection="1">
      <alignment horizontal="center" vertical="center" shrinkToFit="1"/>
    </xf>
    <xf numFmtId="14" fontId="28" fillId="0" borderId="63" xfId="0" applyNumberFormat="1" applyFont="1" applyBorder="1" applyAlignment="1" applyProtection="1">
      <alignment horizontal="center" vertical="center" shrinkToFit="1"/>
    </xf>
    <xf numFmtId="14" fontId="28" fillId="0" borderId="60" xfId="0" applyNumberFormat="1" applyFont="1" applyBorder="1" applyAlignment="1" applyProtection="1">
      <alignment horizontal="center" vertical="center" shrinkToFit="1"/>
    </xf>
    <xf numFmtId="14" fontId="28" fillId="0" borderId="62" xfId="0" applyNumberFormat="1" applyFont="1" applyBorder="1" applyAlignment="1" applyProtection="1">
      <alignment horizontal="center" vertical="center" shrinkToFit="1"/>
    </xf>
    <xf numFmtId="0" fontId="0" fillId="0" borderId="12" xfId="0" applyBorder="1" applyAlignment="1">
      <alignment horizontal="right" vertical="center" shrinkToFit="1"/>
    </xf>
    <xf numFmtId="0" fontId="0" fillId="0" borderId="54" xfId="0" applyBorder="1" applyAlignment="1">
      <alignment horizontal="right" vertical="center" shrinkToFit="1"/>
    </xf>
    <xf numFmtId="0" fontId="0" fillId="0" borderId="12" xfId="0" applyBorder="1" applyAlignment="1">
      <alignment vertical="center" shrinkToFit="1"/>
    </xf>
    <xf numFmtId="0" fontId="2" fillId="0" borderId="12" xfId="0" applyFont="1" applyBorder="1" applyAlignment="1">
      <alignment vertical="center" shrinkToFit="1"/>
    </xf>
    <xf numFmtId="0" fontId="0" fillId="0" borderId="54" xfId="0" applyBorder="1" applyAlignment="1">
      <alignment vertical="center" shrinkToFit="1"/>
    </xf>
    <xf numFmtId="0" fontId="41" fillId="0" borderId="23" xfId="0" applyFont="1" applyBorder="1" applyAlignment="1">
      <alignment horizontal="center" vertical="center" wrapText="1" shrinkToFit="1"/>
    </xf>
    <xf numFmtId="0" fontId="0" fillId="0" borderId="24" xfId="0" applyBorder="1" applyAlignment="1">
      <alignment horizontal="center" vertical="center" shrinkToFit="1"/>
    </xf>
    <xf numFmtId="14" fontId="0" fillId="0" borderId="28" xfId="0" applyNumberFormat="1" applyBorder="1" applyAlignment="1">
      <alignment vertical="center" shrinkToFit="1"/>
    </xf>
    <xf numFmtId="14" fontId="0" fillId="0" borderId="75" xfId="0" applyNumberFormat="1" applyBorder="1" applyAlignment="1">
      <alignment vertical="center" shrinkToFit="1"/>
    </xf>
    <xf numFmtId="14" fontId="0" fillId="0" borderId="55" xfId="0" applyNumberFormat="1" applyBorder="1" applyAlignment="1">
      <alignment vertical="center" shrinkToFit="1"/>
    </xf>
    <xf numFmtId="0" fontId="28" fillId="0" borderId="12"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3" fillId="0" borderId="19" xfId="0" applyFont="1" applyFill="1" applyBorder="1">
      <alignment vertical="center"/>
    </xf>
    <xf numFmtId="0" fontId="23" fillId="0" borderId="19" xfId="0" applyFont="1" applyBorder="1">
      <alignment vertical="center"/>
    </xf>
    <xf numFmtId="0" fontId="42" fillId="24" borderId="0" xfId="0" applyFont="1" applyFill="1" applyBorder="1" applyAlignment="1">
      <alignment horizontal="center" vertical="center" wrapText="1"/>
    </xf>
    <xf numFmtId="0" fontId="43" fillId="24" borderId="23" xfId="0" applyFont="1" applyFill="1" applyBorder="1" applyAlignment="1">
      <alignment horizontal="center" vertical="center" wrapText="1"/>
    </xf>
    <xf numFmtId="0" fontId="28" fillId="0" borderId="12" xfId="0" applyFont="1" applyFill="1" applyBorder="1" applyAlignment="1" applyProtection="1">
      <alignment horizontal="center" vertical="center"/>
      <protection locked="0"/>
    </xf>
    <xf numFmtId="0" fontId="43" fillId="24" borderId="12" xfId="0" applyFont="1" applyFill="1" applyBorder="1" applyAlignment="1">
      <alignment horizontal="center" vertical="center" wrapText="1"/>
    </xf>
    <xf numFmtId="0" fontId="43" fillId="24" borderId="67" xfId="0" applyFont="1" applyFill="1" applyBorder="1" applyAlignment="1">
      <alignment horizontal="center" vertical="center" wrapText="1"/>
    </xf>
    <xf numFmtId="0" fontId="43" fillId="24" borderId="87" xfId="0" applyFont="1" applyFill="1" applyBorder="1" applyAlignment="1">
      <alignment horizontal="center" vertical="center" wrapText="1"/>
    </xf>
    <xf numFmtId="0" fontId="0" fillId="0" borderId="50" xfId="0" applyBorder="1">
      <alignment vertical="center"/>
    </xf>
    <xf numFmtId="0" fontId="0" fillId="0" borderId="23" xfId="0" applyBorder="1" applyAlignment="1">
      <alignment horizontal="center" vertical="center" shrinkToFit="1"/>
    </xf>
    <xf numFmtId="0" fontId="0" fillId="0" borderId="14"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49" fontId="0" fillId="24" borderId="19" xfId="0" applyNumberFormat="1" applyFill="1" applyBorder="1" applyProtection="1">
      <alignment vertical="center"/>
      <protection locked="0"/>
    </xf>
    <xf numFmtId="49" fontId="0" fillId="24" borderId="36" xfId="0" applyNumberFormat="1" applyFill="1" applyBorder="1" applyProtection="1">
      <alignment vertical="center"/>
      <protection locked="0"/>
    </xf>
    <xf numFmtId="0" fontId="0" fillId="0" borderId="0" xfId="0" applyAlignment="1">
      <alignment vertical="center" wrapText="1"/>
    </xf>
    <xf numFmtId="0" fontId="28" fillId="0" borderId="11" xfId="0" applyFont="1" applyBorder="1" applyAlignment="1">
      <alignment horizontal="center" vertical="center"/>
    </xf>
    <xf numFmtId="0" fontId="45" fillId="0" borderId="0" xfId="0" applyFont="1" applyAlignment="1">
      <alignment vertical="center" shrinkToFit="1"/>
    </xf>
    <xf numFmtId="0" fontId="45" fillId="0" borderId="0" xfId="0" applyFont="1">
      <alignment vertical="center"/>
    </xf>
    <xf numFmtId="0" fontId="6" fillId="25" borderId="19" xfId="0" applyFont="1" applyFill="1" applyBorder="1" applyAlignment="1" applyProtection="1">
      <alignment horizontal="left" vertical="center"/>
    </xf>
    <xf numFmtId="0" fontId="6" fillId="25" borderId="36" xfId="0" applyFont="1" applyFill="1" applyBorder="1" applyAlignment="1" applyProtection="1">
      <alignment horizontal="left" vertical="center"/>
    </xf>
    <xf numFmtId="0" fontId="6" fillId="25" borderId="37" xfId="0" applyFont="1" applyFill="1" applyBorder="1" applyAlignment="1" applyProtection="1">
      <alignment horizontal="left" vertical="center"/>
    </xf>
    <xf numFmtId="0" fontId="6" fillId="25" borderId="38" xfId="0" applyFont="1" applyFill="1" applyBorder="1" applyAlignment="1" applyProtection="1">
      <alignment horizontal="left" vertic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0" xfId="0" applyFont="1" applyBorder="1" applyAlignment="1">
      <alignment horizontal="right" vertical="center"/>
    </xf>
    <xf numFmtId="0" fontId="23" fillId="0" borderId="0" xfId="0" applyFont="1" applyAlignment="1">
      <alignment horizontal="center" vertical="center" shrinkToFit="1"/>
    </xf>
    <xf numFmtId="0" fontId="46" fillId="0" borderId="0" xfId="0" applyFont="1">
      <alignment vertical="center"/>
    </xf>
    <xf numFmtId="0" fontId="47" fillId="29" borderId="0" xfId="0" applyFont="1" applyFill="1">
      <alignment vertical="center"/>
    </xf>
    <xf numFmtId="0" fontId="47" fillId="29"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49" fontId="0" fillId="0" borderId="0" xfId="0" applyNumberFormat="1" applyFill="1">
      <alignment vertical="center"/>
    </xf>
    <xf numFmtId="0" fontId="47" fillId="29" borderId="0" xfId="0" applyFont="1" applyFill="1" applyAlignment="1" applyProtection="1">
      <alignment vertical="center" shrinkToFit="1"/>
    </xf>
    <xf numFmtId="0" fontId="37" fillId="0" borderId="0" xfId="0" applyFont="1" applyAlignment="1">
      <alignment horizontal="left" vertical="center"/>
    </xf>
    <xf numFmtId="0" fontId="37" fillId="0" borderId="0" xfId="0" applyFont="1" applyAlignment="1" applyProtection="1">
      <alignment horizontal="right" vertical="center"/>
      <protection locked="0"/>
    </xf>
    <xf numFmtId="0" fontId="48" fillId="0" borderId="0" xfId="0" applyFont="1" applyAlignment="1">
      <alignment horizontal="center" vertical="center"/>
    </xf>
    <xf numFmtId="0" fontId="49" fillId="0" borderId="0" xfId="0" applyFont="1" applyAlignment="1">
      <alignment horizontal="center" vertical="top"/>
    </xf>
    <xf numFmtId="0" fontId="0" fillId="0" borderId="0" xfId="0" applyAlignment="1" applyProtection="1">
      <alignment horizontal="center" vertical="center" shrinkToFit="1"/>
    </xf>
    <xf numFmtId="0" fontId="0" fillId="24" borderId="19" xfId="0" applyFill="1" applyBorder="1" applyAlignment="1" applyProtection="1">
      <alignment horizontal="center" vertical="center"/>
      <protection locked="0"/>
    </xf>
    <xf numFmtId="0" fontId="0" fillId="24" borderId="43"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36" xfId="0" applyFill="1" applyBorder="1" applyAlignment="1" applyProtection="1">
      <alignment horizontal="center" vertical="center"/>
      <protection locked="0"/>
    </xf>
    <xf numFmtId="0" fontId="0" fillId="24" borderId="37" xfId="0" applyFill="1" applyBorder="1" applyAlignment="1" applyProtection="1">
      <alignment horizontal="center" vertical="center"/>
      <protection locked="0"/>
    </xf>
    <xf numFmtId="0" fontId="0" fillId="24" borderId="38" xfId="0" applyFill="1" applyBorder="1" applyAlignment="1" applyProtection="1">
      <alignment horizontal="center" vertical="center"/>
      <protection locked="0"/>
    </xf>
    <xf numFmtId="0" fontId="23" fillId="0" borderId="0" xfId="0" applyFont="1" applyAlignment="1" applyProtection="1">
      <alignment horizontal="left" vertical="center" indent="1"/>
      <protection locked="0"/>
    </xf>
    <xf numFmtId="0" fontId="50" fillId="0" borderId="0" xfId="0" applyFont="1" applyAlignment="1">
      <alignment horizontal="center" vertical="center"/>
    </xf>
    <xf numFmtId="0" fontId="23" fillId="0" borderId="0" xfId="0" applyFont="1" applyProtection="1">
      <alignment vertical="center"/>
      <protection locked="0"/>
    </xf>
    <xf numFmtId="42" fontId="27" fillId="0" borderId="10" xfId="0" applyNumberFormat="1" applyFont="1" applyBorder="1" applyAlignment="1" applyProtection="1">
      <alignment horizontal="center" vertical="center"/>
      <protection locked="0"/>
    </xf>
    <xf numFmtId="0" fontId="50" fillId="0" borderId="0" xfId="0" applyFont="1">
      <alignment vertical="center"/>
    </xf>
    <xf numFmtId="14" fontId="0" fillId="32" borderId="12" xfId="0" applyNumberFormat="1" applyFill="1" applyBorder="1" applyAlignment="1">
      <alignment vertical="center" shrinkToFit="1"/>
    </xf>
    <xf numFmtId="0" fontId="52" fillId="0" borderId="0" xfId="0" applyFont="1" applyAlignment="1">
      <alignment horizontal="center" vertical="center"/>
    </xf>
    <xf numFmtId="0" fontId="23" fillId="0" borderId="102" xfId="0" applyFont="1" applyBorder="1" applyAlignment="1" applyProtection="1">
      <alignment horizontal="center" vertical="center"/>
      <protection locked="0"/>
    </xf>
    <xf numFmtId="0" fontId="53" fillId="0" borderId="103" xfId="0" applyFont="1" applyBorder="1" applyAlignment="1" applyProtection="1">
      <alignment horizontal="center" vertical="center"/>
      <protection locked="0"/>
    </xf>
    <xf numFmtId="0" fontId="0" fillId="0" borderId="32" xfId="0" applyBorder="1">
      <alignment vertical="center"/>
    </xf>
    <xf numFmtId="0" fontId="23" fillId="0" borderId="104" xfId="0" applyFont="1" applyBorder="1" applyAlignment="1">
      <alignment horizontal="center" vertical="center" wrapText="1"/>
    </xf>
    <xf numFmtId="14" fontId="35" fillId="25" borderId="105" xfId="0" applyNumberFormat="1" applyFont="1" applyFill="1" applyBorder="1" applyAlignment="1" applyProtection="1">
      <alignment horizontal="center" vertical="center"/>
      <protection locked="0"/>
    </xf>
    <xf numFmtId="58" fontId="0" fillId="0" borderId="0" xfId="0" applyNumberFormat="1" applyFont="1" applyAlignment="1" applyProtection="1">
      <alignment horizontal="right" vertical="center"/>
      <protection locked="0"/>
    </xf>
    <xf numFmtId="0" fontId="28" fillId="0" borderId="31" xfId="0" applyFont="1" applyFill="1" applyBorder="1" applyAlignment="1" applyProtection="1">
      <alignment horizontal="center" vertical="center"/>
      <protection locked="0"/>
    </xf>
    <xf numFmtId="49" fontId="46" fillId="0" borderId="0" xfId="0" applyNumberFormat="1" applyFont="1" applyAlignment="1" applyProtection="1">
      <alignment vertical="center" shrinkToFit="1"/>
    </xf>
    <xf numFmtId="0" fontId="46" fillId="0" borderId="0" xfId="0" applyFont="1" applyAlignment="1" applyProtection="1">
      <alignment vertical="center" shrinkToFit="1"/>
    </xf>
    <xf numFmtId="0" fontId="48" fillId="0" borderId="0" xfId="0" quotePrefix="1" applyFont="1" applyFill="1" applyBorder="1" applyAlignment="1" applyProtection="1">
      <alignment horizontal="left" vertical="center"/>
      <protection locked="0"/>
    </xf>
    <xf numFmtId="0" fontId="0" fillId="32" borderId="19" xfId="0" applyFill="1" applyBorder="1" applyProtection="1">
      <alignment vertical="center"/>
      <protection locked="0"/>
    </xf>
    <xf numFmtId="0" fontId="0" fillId="0" borderId="0" xfId="0" applyAlignment="1" applyProtection="1">
      <alignment horizontal="center" vertical="center"/>
      <protection locked="0"/>
    </xf>
    <xf numFmtId="0" fontId="47" fillId="29" borderId="0" xfId="0" applyFont="1" applyFill="1" applyProtection="1">
      <alignment vertical="center"/>
      <protection locked="0"/>
    </xf>
    <xf numFmtId="0" fontId="0" fillId="0" borderId="0" xfId="0" applyAlignment="1">
      <alignment horizontal="left" vertical="center"/>
    </xf>
    <xf numFmtId="0" fontId="45" fillId="0" borderId="106" xfId="0" applyFont="1" applyBorder="1" applyAlignment="1">
      <alignment horizontal="center" vertical="center" wrapText="1"/>
    </xf>
    <xf numFmtId="0" fontId="54" fillId="0" borderId="107" xfId="0" applyFont="1" applyBorder="1" applyAlignment="1">
      <alignment horizontal="center" vertical="center"/>
    </xf>
    <xf numFmtId="0" fontId="0" fillId="30" borderId="0" xfId="0" applyFill="1" applyProtection="1">
      <alignment vertical="center"/>
      <protection locked="0"/>
    </xf>
    <xf numFmtId="0" fontId="23" fillId="0" borderId="31" xfId="0" applyFont="1" applyBorder="1" applyAlignment="1">
      <alignment horizontal="center" vertical="center" shrinkToFit="1"/>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8" fillId="0" borderId="29" xfId="0" applyFont="1" applyBorder="1" applyAlignment="1" applyProtection="1">
      <alignment horizontal="center" vertical="center"/>
      <protection locked="0"/>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23" fillId="0" borderId="0" xfId="0" applyFont="1" applyAlignment="1">
      <alignment horizontal="center" vertical="center" shrinkToFit="1"/>
    </xf>
    <xf numFmtId="0" fontId="28" fillId="0" borderId="34" xfId="0" applyFont="1" applyBorder="1" applyAlignment="1" applyProtection="1">
      <alignment horizontal="center" vertical="center"/>
      <protection locked="0"/>
    </xf>
    <xf numFmtId="0" fontId="26" fillId="24" borderId="63" xfId="0" applyFont="1" applyFill="1" applyBorder="1" applyAlignment="1" applyProtection="1">
      <alignment horizontal="center" vertical="center"/>
      <protection locked="0"/>
    </xf>
    <xf numFmtId="0" fontId="26" fillId="24" borderId="60" xfId="0" applyFont="1" applyFill="1" applyBorder="1" applyAlignment="1" applyProtection="1">
      <alignment horizontal="center" vertical="center"/>
      <protection locked="0"/>
    </xf>
    <xf numFmtId="0" fontId="26" fillId="24" borderId="62" xfId="0" applyFont="1" applyFill="1" applyBorder="1" applyAlignment="1" applyProtection="1">
      <alignment horizontal="center" vertical="center"/>
      <protection locked="0"/>
    </xf>
    <xf numFmtId="0" fontId="46" fillId="31" borderId="97" xfId="0" applyFont="1" applyFill="1" applyBorder="1" applyAlignment="1">
      <alignment horizontal="left" vertical="center" indent="1"/>
    </xf>
    <xf numFmtId="0" fontId="0" fillId="0" borderId="83" xfId="0" applyBorder="1" applyAlignment="1">
      <alignment horizontal="center" vertical="center"/>
    </xf>
    <xf numFmtId="0" fontId="0" fillId="0" borderId="108" xfId="0" applyBorder="1" applyAlignment="1">
      <alignment horizontal="left" vertical="center" indent="1"/>
    </xf>
    <xf numFmtId="0" fontId="0" fillId="0" borderId="109" xfId="0" applyBorder="1" applyAlignment="1">
      <alignment horizontal="center" vertical="center"/>
    </xf>
    <xf numFmtId="0" fontId="0" fillId="0" borderId="110" xfId="0" applyBorder="1">
      <alignment vertical="center"/>
    </xf>
    <xf numFmtId="0" fontId="0" fillId="0" borderId="0" xfId="0" applyAlignment="1" applyProtection="1">
      <alignment vertical="center" shrinkToFit="1"/>
      <protection locked="0"/>
    </xf>
    <xf numFmtId="0" fontId="55" fillId="29" borderId="112" xfId="0" applyFont="1" applyFill="1" applyBorder="1" applyAlignment="1">
      <alignment vertical="center" wrapText="1"/>
    </xf>
    <xf numFmtId="0" fontId="56" fillId="29" borderId="111" xfId="0" applyFont="1" applyFill="1" applyBorder="1" applyAlignment="1">
      <alignment horizontal="center" vertical="center"/>
    </xf>
    <xf numFmtId="0" fontId="56" fillId="29" borderId="112" xfId="0" applyFont="1" applyFill="1" applyBorder="1" applyAlignment="1">
      <alignment horizontal="center" vertical="center"/>
    </xf>
    <xf numFmtId="0" fontId="0" fillId="34" borderId="113" xfId="0" applyFill="1" applyBorder="1" applyProtection="1">
      <alignment vertical="center"/>
      <protection locked="0"/>
    </xf>
    <xf numFmtId="0" fontId="0" fillId="34" borderId="114" xfId="0" applyFill="1" applyBorder="1" applyProtection="1">
      <alignment vertical="center"/>
      <protection locked="0"/>
    </xf>
    <xf numFmtId="0" fontId="0" fillId="34" borderId="115" xfId="0" applyFill="1" applyBorder="1" applyProtection="1">
      <alignment vertical="center"/>
      <protection locked="0"/>
    </xf>
    <xf numFmtId="0" fontId="57" fillId="0" borderId="0" xfId="0" applyFont="1" applyFill="1">
      <alignment vertical="center"/>
    </xf>
    <xf numFmtId="0" fontId="28" fillId="0" borderId="117" xfId="0" applyFont="1" applyBorder="1" applyAlignment="1" applyProtection="1">
      <alignment horizontal="center" vertical="center"/>
    </xf>
    <xf numFmtId="0" fontId="28" fillId="0" borderId="118" xfId="0" applyFont="1" applyBorder="1" applyAlignment="1" applyProtection="1">
      <alignment horizontal="center" vertical="center"/>
    </xf>
    <xf numFmtId="0" fontId="28" fillId="0" borderId="51" xfId="0" applyFont="1" applyBorder="1" applyAlignment="1" applyProtection="1">
      <alignment horizontal="center" vertical="center"/>
    </xf>
    <xf numFmtId="0" fontId="28" fillId="0" borderId="119" xfId="0" applyFont="1" applyBorder="1" applyAlignment="1" applyProtection="1">
      <alignment horizontal="center" vertical="center"/>
    </xf>
    <xf numFmtId="0" fontId="28" fillId="0" borderId="120" xfId="0" applyFont="1" applyBorder="1" applyAlignment="1" applyProtection="1">
      <alignment horizontal="center" vertical="center"/>
    </xf>
    <xf numFmtId="14" fontId="28" fillId="0" borderId="69" xfId="0" applyNumberFormat="1" applyFont="1" applyBorder="1" applyAlignment="1" applyProtection="1">
      <alignment horizontal="center" vertical="center" shrinkToFit="1"/>
    </xf>
    <xf numFmtId="0" fontId="23" fillId="0" borderId="23" xfId="0" applyFont="1" applyFill="1" applyBorder="1" applyAlignment="1">
      <alignment horizontal="center" vertical="center" shrinkToFit="1"/>
    </xf>
    <xf numFmtId="0" fontId="23" fillId="0" borderId="102" xfId="0" applyFont="1" applyBorder="1" applyAlignment="1" applyProtection="1">
      <alignment horizontal="center" vertical="center" shrinkToFit="1"/>
      <protection locked="0"/>
    </xf>
    <xf numFmtId="0" fontId="53" fillId="0" borderId="103" xfId="0" applyFont="1" applyBorder="1" applyAlignment="1" applyProtection="1">
      <alignment horizontal="center" vertical="center" shrinkToFit="1"/>
      <protection locked="0"/>
    </xf>
    <xf numFmtId="41" fontId="27" fillId="0" borderId="0" xfId="0" applyNumberFormat="1" applyFont="1" applyAlignment="1">
      <alignment horizontal="right" vertical="center" shrinkToFit="1"/>
    </xf>
    <xf numFmtId="41" fontId="27" fillId="0" borderId="15" xfId="0" applyNumberFormat="1" applyFont="1" applyBorder="1" applyAlignment="1">
      <alignment horizontal="center" vertical="center" shrinkToFit="1"/>
    </xf>
    <xf numFmtId="0" fontId="23" fillId="0" borderId="10" xfId="0" applyFont="1" applyBorder="1" applyAlignment="1">
      <alignment horizontal="left" vertical="center" shrinkToFit="1"/>
    </xf>
    <xf numFmtId="178" fontId="35" fillId="25" borderId="0" xfId="0" applyNumberFormat="1" applyFont="1" applyFill="1" applyAlignment="1">
      <alignment horizontal="center" vertical="center" shrinkToFit="1"/>
    </xf>
    <xf numFmtId="49" fontId="31" fillId="0" borderId="0" xfId="0" applyNumberFormat="1" applyFont="1" applyAlignment="1">
      <alignment horizontal="center" vertical="center" shrinkToFit="1"/>
    </xf>
    <xf numFmtId="0" fontId="23" fillId="0" borderId="0" xfId="0" applyFont="1" applyBorder="1" applyAlignment="1">
      <alignment horizontal="center" vertical="center" shrinkToFit="1"/>
    </xf>
    <xf numFmtId="0" fontId="23" fillId="0" borderId="12" xfId="0" applyFont="1" applyFill="1" applyBorder="1" applyAlignment="1">
      <alignment horizontal="center" vertical="center" shrinkToFit="1"/>
    </xf>
    <xf numFmtId="0" fontId="28" fillId="0" borderId="121" xfId="0" applyFont="1" applyBorder="1" applyAlignment="1" applyProtection="1">
      <alignment horizontal="left" vertical="center" shrinkToFit="1"/>
    </xf>
    <xf numFmtId="0" fontId="28" fillId="0" borderId="122" xfId="0" applyFont="1" applyBorder="1" applyAlignment="1" applyProtection="1">
      <alignment horizontal="left" vertical="center" shrinkToFit="1"/>
    </xf>
    <xf numFmtId="0" fontId="28" fillId="0" borderId="123" xfId="0" applyFont="1" applyBorder="1" applyAlignment="1" applyProtection="1">
      <alignment horizontal="left" vertical="center" shrinkToFit="1"/>
    </xf>
    <xf numFmtId="0" fontId="28" fillId="0" borderId="44" xfId="0" applyFont="1" applyBorder="1" applyAlignment="1" applyProtection="1">
      <alignment horizontal="center" vertical="center" shrinkToFit="1"/>
      <protection locked="0"/>
    </xf>
    <xf numFmtId="0" fontId="28" fillId="0" borderId="84" xfId="0" applyFont="1" applyBorder="1" applyAlignment="1" applyProtection="1">
      <alignment horizontal="left" vertical="center" shrinkToFit="1"/>
    </xf>
    <xf numFmtId="0" fontId="28" fillId="0" borderId="124" xfId="0" applyFont="1" applyBorder="1" applyAlignment="1" applyProtection="1">
      <alignment horizontal="left" vertical="center" shrinkToFit="1"/>
    </xf>
    <xf numFmtId="0" fontId="28" fillId="0" borderId="125" xfId="0" applyFont="1" applyBorder="1" applyAlignment="1" applyProtection="1">
      <alignment horizontal="left" vertical="center" shrinkToFit="1"/>
    </xf>
    <xf numFmtId="0" fontId="28" fillId="0" borderId="64" xfId="0" applyFont="1" applyBorder="1" applyAlignment="1" applyProtection="1">
      <alignment horizontal="left" vertical="center" shrinkToFit="1"/>
    </xf>
    <xf numFmtId="14" fontId="28" fillId="0" borderId="64" xfId="0" applyNumberFormat="1" applyFont="1" applyBorder="1" applyAlignment="1" applyProtection="1">
      <alignment horizontal="center" vertical="center"/>
    </xf>
    <xf numFmtId="0" fontId="28" fillId="0" borderId="64" xfId="0" applyFont="1" applyBorder="1" applyAlignment="1" applyProtection="1">
      <alignment horizontal="center" vertical="center"/>
    </xf>
    <xf numFmtId="0" fontId="28" fillId="0" borderId="126" xfId="0" applyFont="1" applyBorder="1" applyAlignment="1" applyProtection="1">
      <alignment horizontal="center" vertical="center" shrinkToFit="1"/>
    </xf>
    <xf numFmtId="0" fontId="28" fillId="0" borderId="126" xfId="0" applyFont="1" applyBorder="1" applyAlignment="1" applyProtection="1">
      <alignment horizontal="center" vertical="center" shrinkToFit="1"/>
      <protection locked="0"/>
    </xf>
    <xf numFmtId="0" fontId="23" fillId="0" borderId="127" xfId="0" applyNumberFormat="1" applyFont="1" applyBorder="1" applyAlignment="1" applyProtection="1">
      <alignment horizontal="center" vertical="center" shrinkToFit="1"/>
    </xf>
    <xf numFmtId="0" fontId="28" fillId="0" borderId="128" xfId="0" applyFont="1" applyBorder="1" applyAlignment="1" applyProtection="1">
      <alignment horizontal="center" vertical="center" shrinkToFit="1"/>
    </xf>
    <xf numFmtId="0" fontId="28" fillId="0" borderId="128" xfId="0" applyFont="1" applyBorder="1" applyAlignment="1" applyProtection="1">
      <alignment horizontal="center" vertical="center" shrinkToFit="1"/>
      <protection locked="0"/>
    </xf>
    <xf numFmtId="0" fontId="28" fillId="0" borderId="129" xfId="0" applyFont="1" applyBorder="1" applyAlignment="1" applyProtection="1">
      <alignment horizontal="left" vertical="center" shrinkToFit="1"/>
    </xf>
    <xf numFmtId="0" fontId="28" fillId="0" borderId="130" xfId="0" applyFont="1" applyBorder="1" applyAlignment="1" applyProtection="1">
      <alignment horizontal="center" vertical="center" shrinkToFit="1"/>
    </xf>
    <xf numFmtId="0" fontId="28" fillId="0" borderId="130" xfId="0" applyFont="1" applyBorder="1" applyAlignment="1" applyProtection="1">
      <alignment horizontal="center" vertical="center" shrinkToFit="1"/>
      <protection locked="0"/>
    </xf>
    <xf numFmtId="0" fontId="23" fillId="0" borderId="83" xfId="0" applyNumberFormat="1" applyFont="1" applyBorder="1" applyAlignment="1" applyProtection="1">
      <alignment horizontal="center" vertical="center" shrinkToFit="1"/>
    </xf>
    <xf numFmtId="0" fontId="23" fillId="0" borderId="26" xfId="0" applyFont="1" applyBorder="1">
      <alignment vertical="center"/>
    </xf>
    <xf numFmtId="0" fontId="28" fillId="0" borderId="131" xfId="0" applyFont="1" applyBorder="1" applyAlignment="1" applyProtection="1">
      <alignment horizontal="left" vertical="center" shrinkToFit="1"/>
    </xf>
    <xf numFmtId="0" fontId="28" fillId="0" borderId="132" xfId="0" applyFont="1" applyBorder="1" applyAlignment="1" applyProtection="1">
      <alignment horizontal="center" vertical="center" shrinkToFit="1"/>
    </xf>
    <xf numFmtId="0" fontId="28" fillId="0" borderId="132" xfId="0" applyFont="1" applyBorder="1" applyAlignment="1" applyProtection="1">
      <alignment horizontal="center" vertical="center" shrinkToFit="1"/>
      <protection locked="0"/>
    </xf>
    <xf numFmtId="0" fontId="28" fillId="0" borderId="133" xfId="0" applyFont="1" applyBorder="1" applyAlignment="1" applyProtection="1">
      <alignment horizontal="center" vertical="center" shrinkToFit="1"/>
    </xf>
    <xf numFmtId="0" fontId="28" fillId="0" borderId="133" xfId="0" applyFont="1" applyBorder="1" applyAlignment="1" applyProtection="1">
      <alignment horizontal="center" vertical="center" shrinkToFit="1"/>
      <protection locked="0"/>
    </xf>
    <xf numFmtId="0" fontId="58" fillId="0" borderId="0" xfId="0" applyFont="1" applyAlignment="1">
      <alignment vertical="center" shrinkToFit="1"/>
    </xf>
    <xf numFmtId="14" fontId="45" fillId="0" borderId="0" xfId="0" applyNumberFormat="1" applyFont="1">
      <alignment vertical="center"/>
    </xf>
    <xf numFmtId="0" fontId="54" fillId="33" borderId="107" xfId="0" applyFont="1" applyFill="1" applyBorder="1" applyAlignment="1" applyProtection="1">
      <alignment horizontal="left" vertical="center" shrinkToFit="1"/>
      <protection locked="0"/>
    </xf>
    <xf numFmtId="178" fontId="28" fillId="0" borderId="12" xfId="0" applyNumberFormat="1" applyFont="1" applyBorder="1" applyAlignment="1" applyProtection="1">
      <alignment horizontal="center" vertical="center" shrinkToFit="1"/>
    </xf>
    <xf numFmtId="178" fontId="28" fillId="0" borderId="63" xfId="0" applyNumberFormat="1" applyFont="1" applyBorder="1" applyAlignment="1" applyProtection="1">
      <alignment horizontal="center" vertical="center" shrinkToFit="1"/>
    </xf>
    <xf numFmtId="178" fontId="28" fillId="0" borderId="60" xfId="0" applyNumberFormat="1" applyFont="1" applyBorder="1" applyAlignment="1" applyProtection="1">
      <alignment horizontal="center" vertical="center" shrinkToFit="1"/>
    </xf>
    <xf numFmtId="178" fontId="28" fillId="0" borderId="62" xfId="0" applyNumberFormat="1" applyFont="1" applyBorder="1" applyAlignment="1" applyProtection="1">
      <alignment horizontal="center" vertical="center" shrinkToFit="1"/>
    </xf>
    <xf numFmtId="41" fontId="27" fillId="0" borderId="13" xfId="0" applyNumberFormat="1" applyFont="1" applyBorder="1" applyAlignment="1">
      <alignment horizontal="right" vertical="center" shrinkToFit="1"/>
    </xf>
    <xf numFmtId="42" fontId="27" fillId="0" borderId="10" xfId="0" applyNumberFormat="1" applyFont="1" applyBorder="1" applyAlignment="1">
      <alignment horizontal="center" vertical="center" shrinkToFit="1"/>
    </xf>
    <xf numFmtId="41" fontId="27" fillId="0" borderId="0" xfId="0" applyNumberFormat="1" applyFont="1" applyBorder="1" applyAlignment="1">
      <alignment horizontal="right" vertical="center" shrinkToFit="1"/>
    </xf>
    <xf numFmtId="42" fontId="27" fillId="0" borderId="10" xfId="0" applyNumberFormat="1" applyFont="1" applyBorder="1" applyAlignment="1" applyProtection="1">
      <alignment horizontal="center" vertical="center" shrinkToFit="1"/>
      <protection locked="0"/>
    </xf>
    <xf numFmtId="49" fontId="31" fillId="0" borderId="0" xfId="0" applyNumberFormat="1" applyFont="1" applyAlignment="1">
      <alignment horizontal="center" vertical="center" wrapText="1" shrinkToFit="1"/>
    </xf>
    <xf numFmtId="178" fontId="35" fillId="25" borderId="0" xfId="0" applyNumberFormat="1" applyFont="1" applyFill="1" applyAlignment="1" applyProtection="1">
      <alignment horizontal="center" vertical="center"/>
    </xf>
    <xf numFmtId="0" fontId="0" fillId="0" borderId="134" xfId="0" applyBorder="1" applyAlignment="1">
      <alignment horizontal="left" vertical="center" shrinkToFit="1"/>
    </xf>
    <xf numFmtId="0" fontId="0" fillId="0" borderId="137" xfId="0" applyBorder="1" applyAlignment="1">
      <alignment horizontal="left" vertical="center" shrinkToFit="1"/>
    </xf>
    <xf numFmtId="0" fontId="0" fillId="0" borderId="135" xfId="0" applyBorder="1" applyAlignment="1">
      <alignment horizontal="left" vertical="center" shrinkToFit="1"/>
    </xf>
    <xf numFmtId="0" fontId="0" fillId="0" borderId="67" xfId="0" applyBorder="1" applyAlignment="1">
      <alignment horizontal="center" vertical="center"/>
    </xf>
    <xf numFmtId="0" fontId="0" fillId="24" borderId="138" xfId="0" applyFill="1" applyBorder="1" applyAlignment="1" applyProtection="1">
      <alignment horizontal="center" vertical="center"/>
      <protection locked="0"/>
    </xf>
    <xf numFmtId="0" fontId="0" fillId="24" borderId="139" xfId="0" applyFill="1" applyBorder="1" applyAlignment="1" applyProtection="1">
      <alignment horizontal="center" vertical="center"/>
      <protection locked="0"/>
    </xf>
    <xf numFmtId="0" fontId="0" fillId="24" borderId="140" xfId="0" applyFill="1" applyBorder="1" applyAlignment="1" applyProtection="1">
      <alignment horizontal="center" vertical="center"/>
      <protection locked="0"/>
    </xf>
    <xf numFmtId="0" fontId="0" fillId="32" borderId="141" xfId="0" applyFill="1" applyBorder="1" applyProtection="1">
      <alignment vertical="center"/>
      <protection locked="0"/>
    </xf>
    <xf numFmtId="0" fontId="0" fillId="0" borderId="13" xfId="0" applyBorder="1" applyAlignment="1" applyProtection="1">
      <alignment vertical="center" shrinkToFit="1"/>
      <protection locked="0"/>
    </xf>
    <xf numFmtId="0" fontId="0" fillId="32" borderId="36" xfId="0" applyFill="1" applyBorder="1" applyProtection="1">
      <alignment vertical="center"/>
      <protection locked="0"/>
    </xf>
    <xf numFmtId="0" fontId="0" fillId="0" borderId="88" xfId="0" applyBorder="1" applyAlignment="1" applyProtection="1">
      <alignment vertical="center" shrinkToFit="1"/>
      <protection locked="0"/>
    </xf>
    <xf numFmtId="0" fontId="0" fillId="0" borderId="136" xfId="0" applyBorder="1" applyProtection="1">
      <alignment vertical="center"/>
      <protection locked="0"/>
    </xf>
    <xf numFmtId="0" fontId="0" fillId="0" borderId="136" xfId="0" applyBorder="1" applyAlignment="1" applyProtection="1">
      <alignment vertical="center" shrinkToFit="1"/>
      <protection locked="0"/>
    </xf>
    <xf numFmtId="0" fontId="0" fillId="32" borderId="38" xfId="0" applyFill="1" applyBorder="1" applyProtection="1">
      <alignment vertical="center"/>
      <protection locked="0"/>
    </xf>
    <xf numFmtId="0" fontId="0" fillId="0" borderId="53" xfId="0" applyFill="1" applyBorder="1" applyAlignment="1">
      <alignment vertical="center" shrinkToFit="1"/>
    </xf>
    <xf numFmtId="49" fontId="0" fillId="0" borderId="53" xfId="0" applyNumberFormat="1" applyBorder="1" applyAlignment="1" applyProtection="1">
      <alignment vertical="center" shrinkToFit="1"/>
    </xf>
    <xf numFmtId="0" fontId="0" fillId="0" borderId="53" xfId="0" applyBorder="1" applyAlignment="1" applyProtection="1">
      <alignment vertical="center" shrinkToFit="1"/>
    </xf>
    <xf numFmtId="0" fontId="0" fillId="0" borderId="53" xfId="0" applyBorder="1" applyAlignment="1" applyProtection="1">
      <alignment horizontal="center" vertical="center" shrinkToFit="1"/>
    </xf>
    <xf numFmtId="14" fontId="0" fillId="0" borderId="53" xfId="0" applyNumberFormat="1" applyBorder="1" applyAlignment="1" applyProtection="1">
      <alignment vertical="center" shrinkToFit="1"/>
    </xf>
    <xf numFmtId="0" fontId="0" fillId="0" borderId="53" xfId="0" applyBorder="1">
      <alignment vertical="center"/>
    </xf>
    <xf numFmtId="0" fontId="60" fillId="35" borderId="0" xfId="0" applyFont="1" applyFill="1" applyAlignment="1" applyProtection="1">
      <alignment horizontal="center" vertical="center" shrinkToFit="1"/>
    </xf>
    <xf numFmtId="14" fontId="0" fillId="0" borderId="0" xfId="0" applyNumberFormat="1" applyAlignment="1">
      <alignment horizontal="center" vertical="center"/>
    </xf>
    <xf numFmtId="0" fontId="23" fillId="0" borderId="12" xfId="0" applyFont="1" applyBorder="1" applyAlignment="1">
      <alignment horizontal="center"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8" fillId="0" borderId="29" xfId="0" applyFont="1" applyBorder="1" applyAlignment="1" applyProtection="1">
      <alignment horizontal="center" vertical="center"/>
      <protection locked="0"/>
    </xf>
    <xf numFmtId="0" fontId="29" fillId="0" borderId="0" xfId="0" applyFont="1" applyAlignment="1">
      <alignment horizontal="center" vertical="center"/>
    </xf>
    <xf numFmtId="0" fontId="23" fillId="0" borderId="29" xfId="0" applyFont="1" applyBorder="1" applyAlignment="1">
      <alignment horizontal="center" vertical="center"/>
    </xf>
    <xf numFmtId="0" fontId="23" fillId="0" borderId="12" xfId="0" applyFont="1" applyBorder="1" applyAlignment="1">
      <alignment horizontal="center" vertical="center"/>
    </xf>
    <xf numFmtId="0" fontId="0" fillId="0" borderId="0" xfId="0" applyAlignment="1">
      <alignment horizontal="left" vertical="center" indent="1"/>
    </xf>
    <xf numFmtId="0" fontId="0" fillId="24" borderId="0" xfId="0" applyFill="1" applyAlignment="1">
      <alignment horizontal="center" vertical="center"/>
    </xf>
    <xf numFmtId="41" fontId="61" fillId="0" borderId="0" xfId="0" applyNumberFormat="1" applyFont="1" applyAlignment="1">
      <alignment horizontal="right" vertical="center"/>
    </xf>
    <xf numFmtId="0" fontId="0" fillId="0" borderId="0" xfId="0" applyBorder="1" applyAlignment="1">
      <alignment horizontal="right" vertical="center"/>
    </xf>
    <xf numFmtId="0" fontId="0" fillId="0" borderId="13" xfId="0" applyBorder="1" applyAlignment="1">
      <alignment vertical="center"/>
    </xf>
    <xf numFmtId="0" fontId="0" fillId="0" borderId="13" xfId="0" applyBorder="1">
      <alignment vertical="center"/>
    </xf>
    <xf numFmtId="0" fontId="0" fillId="0" borderId="13" xfId="0" applyBorder="1" applyAlignment="1">
      <alignment horizontal="right" vertical="center"/>
    </xf>
    <xf numFmtId="0" fontId="0" fillId="24" borderId="13" xfId="0" applyFill="1" applyBorder="1" applyAlignment="1">
      <alignment horizontal="center" vertical="center"/>
    </xf>
    <xf numFmtId="41" fontId="61" fillId="0" borderId="13" xfId="0" applyNumberFormat="1" applyFont="1" applyBorder="1" applyAlignment="1">
      <alignment horizontal="right" vertical="center"/>
    </xf>
    <xf numFmtId="0" fontId="0" fillId="0" borderId="13" xfId="0" applyBorder="1" applyAlignment="1">
      <alignment horizontal="left" vertical="center" indent="1"/>
    </xf>
    <xf numFmtId="0" fontId="0" fillId="32" borderId="0" xfId="0" applyFill="1" applyAlignment="1">
      <alignment horizontal="center" vertical="center"/>
    </xf>
    <xf numFmtId="0" fontId="0" fillId="32" borderId="13" xfId="0" applyFill="1" applyBorder="1" applyAlignment="1">
      <alignment horizontal="center" vertical="center"/>
    </xf>
    <xf numFmtId="0" fontId="0" fillId="0" borderId="13" xfId="0" applyBorder="1" applyAlignment="1">
      <alignment horizontal="left" vertical="center"/>
    </xf>
    <xf numFmtId="0" fontId="23" fillId="0" borderId="0" xfId="0" applyFont="1" applyAlignment="1">
      <alignment horizontal="center" vertical="center"/>
    </xf>
    <xf numFmtId="0" fontId="27" fillId="0" borderId="10" xfId="0" applyFont="1" applyBorder="1" applyAlignment="1">
      <alignment horizontal="center" vertical="center"/>
    </xf>
    <xf numFmtId="0" fontId="23" fillId="0" borderId="11" xfId="0" applyFont="1" applyBorder="1" applyAlignment="1">
      <alignment horizontal="center" vertical="center" shrinkToFit="1"/>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8" fillId="0" borderId="12" xfId="0" applyFont="1" applyBorder="1" applyAlignment="1" applyProtection="1">
      <alignment horizontal="center" vertical="center"/>
      <protection locked="0"/>
    </xf>
    <xf numFmtId="0" fontId="29" fillId="0" borderId="0" xfId="0" applyFont="1" applyAlignment="1">
      <alignment horizontal="center" vertical="center"/>
    </xf>
    <xf numFmtId="41" fontId="28" fillId="0" borderId="15" xfId="0" applyNumberFormat="1" applyFont="1" applyBorder="1" applyAlignment="1">
      <alignment horizontal="center" vertical="center"/>
    </xf>
    <xf numFmtId="41" fontId="23" fillId="0" borderId="13" xfId="0" applyNumberFormat="1" applyFont="1" applyBorder="1" applyAlignment="1">
      <alignment horizontal="center" vertical="center"/>
    </xf>
    <xf numFmtId="41" fontId="23" fillId="0" borderId="0" xfId="0" applyNumberFormat="1" applyFont="1" applyAlignment="1">
      <alignment horizontal="center" vertical="center"/>
    </xf>
    <xf numFmtId="0" fontId="31" fillId="0" borderId="136" xfId="0" applyFont="1" applyBorder="1" applyAlignment="1">
      <alignment horizontal="center" vertical="center"/>
    </xf>
    <xf numFmtId="0" fontId="25" fillId="0" borderId="23" xfId="0" applyFont="1" applyBorder="1" applyAlignment="1">
      <alignment horizontal="center" vertical="center"/>
    </xf>
    <xf numFmtId="0" fontId="25" fillId="0" borderId="23" xfId="0" applyFont="1" applyBorder="1" applyAlignment="1">
      <alignment horizontal="center" vertical="center" shrinkToFit="1"/>
    </xf>
    <xf numFmtId="0" fontId="23" fillId="0" borderId="28" xfId="0" applyNumberFormat="1" applyFont="1" applyBorder="1" applyAlignment="1" applyProtection="1">
      <alignment horizontal="center" vertical="center" shrinkToFit="1"/>
      <protection locked="0"/>
    </xf>
    <xf numFmtId="0" fontId="28" fillId="0" borderId="68" xfId="0" applyFont="1" applyFill="1" applyBorder="1" applyAlignment="1" applyProtection="1">
      <alignment horizontal="center" vertical="center"/>
      <protection locked="0"/>
    </xf>
    <xf numFmtId="0" fontId="23" fillId="0" borderId="127" xfId="0" applyNumberFormat="1" applyFont="1" applyBorder="1" applyAlignment="1" applyProtection="1">
      <alignment horizontal="center" vertical="center" shrinkToFit="1"/>
      <protection locked="0"/>
    </xf>
    <xf numFmtId="0" fontId="23" fillId="0" borderId="74" xfId="0" applyNumberFormat="1" applyFont="1" applyBorder="1" applyAlignment="1" applyProtection="1">
      <alignment horizontal="center" vertical="center" shrinkToFit="1"/>
      <protection locked="0"/>
    </xf>
    <xf numFmtId="0" fontId="23" fillId="0" borderId="77"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left" vertical="center" shrinkToFit="1"/>
      <protection locked="0"/>
    </xf>
    <xf numFmtId="0" fontId="28" fillId="0" borderId="68" xfId="0" applyNumberFormat="1" applyFont="1" applyBorder="1" applyAlignment="1" applyProtection="1">
      <alignment horizontal="left" vertical="center" shrinkToFit="1"/>
      <protection locked="0"/>
    </xf>
    <xf numFmtId="0" fontId="28" fillId="0" borderId="60" xfId="0" applyNumberFormat="1" applyFont="1" applyBorder="1" applyAlignment="1" applyProtection="1">
      <alignment horizontal="left" vertical="center" shrinkToFit="1"/>
      <protection locked="0"/>
    </xf>
    <xf numFmtId="0" fontId="28" fillId="0" borderId="70" xfId="0" applyNumberFormat="1" applyFont="1" applyBorder="1" applyAlignment="1" applyProtection="1">
      <alignment horizontal="left" vertical="center" shrinkToFit="1"/>
      <protection locked="0"/>
    </xf>
    <xf numFmtId="0" fontId="28" fillId="0" borderId="72" xfId="0" applyNumberFormat="1" applyFont="1" applyBorder="1" applyAlignment="1" applyProtection="1">
      <alignment horizontal="left" vertical="center" shrinkToFit="1"/>
      <protection locked="0"/>
    </xf>
    <xf numFmtId="0" fontId="28" fillId="0" borderId="62" xfId="0" applyNumberFormat="1" applyFont="1" applyBorder="1" applyAlignment="1" applyProtection="1">
      <alignment horizontal="left" vertical="center" shrinkToFit="1"/>
      <protection locked="0"/>
    </xf>
    <xf numFmtId="0" fontId="23" fillId="0" borderId="75" xfId="0" applyNumberFormat="1" applyFont="1" applyBorder="1" applyAlignment="1" applyProtection="1">
      <alignment horizontal="center" vertical="center" shrinkToFit="1"/>
      <protection locked="0"/>
    </xf>
    <xf numFmtId="0" fontId="23" fillId="0" borderId="80" xfId="0" applyNumberFormat="1" applyFont="1" applyBorder="1" applyAlignment="1" applyProtection="1">
      <alignment horizontal="center" vertical="center" shrinkToFit="1"/>
      <protection locked="0"/>
    </xf>
    <xf numFmtId="0" fontId="23" fillId="0" borderId="79" xfId="0" applyNumberFormat="1" applyFont="1" applyBorder="1" applyAlignment="1" applyProtection="1">
      <alignment horizontal="center" vertical="center" shrinkToFit="1"/>
      <protection locked="0"/>
    </xf>
    <xf numFmtId="0" fontId="23" fillId="0" borderId="12" xfId="0" applyNumberFormat="1" applyFont="1" applyBorder="1" applyAlignment="1" applyProtection="1">
      <alignment horizontal="center" vertical="center" shrinkToFit="1"/>
      <protection locked="0"/>
    </xf>
    <xf numFmtId="0" fontId="62" fillId="0" borderId="12" xfId="0" applyFont="1" applyBorder="1">
      <alignment vertical="center"/>
    </xf>
    <xf numFmtId="0" fontId="28" fillId="0" borderId="12" xfId="0" applyNumberFormat="1" applyFont="1" applyBorder="1" applyAlignment="1" applyProtection="1">
      <alignment horizontal="center" vertical="center" shrinkToFit="1"/>
      <protection locked="0"/>
    </xf>
    <xf numFmtId="0" fontId="26" fillId="24" borderId="68" xfId="0" applyFont="1" applyFill="1" applyBorder="1" applyAlignment="1" applyProtection="1">
      <alignment horizontal="center" vertical="center"/>
      <protection locked="0"/>
    </xf>
    <xf numFmtId="0" fontId="23" fillId="0" borderId="68" xfId="0" applyNumberFormat="1" applyFont="1" applyBorder="1" applyAlignment="1" applyProtection="1">
      <alignment horizontal="center" vertical="center" shrinkToFit="1"/>
      <protection locked="0"/>
    </xf>
    <xf numFmtId="0" fontId="28" fillId="0" borderId="68" xfId="0" applyNumberFormat="1"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protection locked="0"/>
    </xf>
    <xf numFmtId="0" fontId="62" fillId="0" borderId="66" xfId="0" applyFont="1" applyBorder="1">
      <alignment vertical="center"/>
    </xf>
    <xf numFmtId="0" fontId="23" fillId="0" borderId="143" xfId="0" applyNumberFormat="1" applyFont="1" applyBorder="1" applyAlignment="1" applyProtection="1">
      <alignment horizontal="center" vertical="center" shrinkToFit="1"/>
      <protection locked="0"/>
    </xf>
    <xf numFmtId="0" fontId="28" fillId="0" borderId="63" xfId="0" applyNumberFormat="1" applyFont="1" applyBorder="1" applyAlignment="1" applyProtection="1">
      <alignment horizontal="left" vertical="center" shrinkToFit="1"/>
      <protection locked="0"/>
    </xf>
    <xf numFmtId="0" fontId="23" fillId="0" borderId="63" xfId="0" applyNumberFormat="1" applyFont="1" applyBorder="1" applyAlignment="1" applyProtection="1">
      <alignment horizontal="center" vertical="center" shrinkToFit="1"/>
      <protection locked="0"/>
    </xf>
    <xf numFmtId="0" fontId="62" fillId="0" borderId="63" xfId="0" applyFont="1" applyBorder="1">
      <alignment vertical="center"/>
    </xf>
    <xf numFmtId="0" fontId="28" fillId="0" borderId="63" xfId="0" applyNumberFormat="1" applyFont="1" applyBorder="1" applyAlignment="1" applyProtection="1">
      <alignment horizontal="center" vertical="center" shrinkToFit="1"/>
      <protection locked="0"/>
    </xf>
    <xf numFmtId="0" fontId="23" fillId="0" borderId="60" xfId="0" applyNumberFormat="1" applyFont="1" applyBorder="1" applyAlignment="1" applyProtection="1">
      <alignment horizontal="center" vertical="center" shrinkToFit="1"/>
      <protection locked="0"/>
    </xf>
    <xf numFmtId="0" fontId="62" fillId="0" borderId="60" xfId="0" applyFont="1" applyBorder="1">
      <alignment vertical="center"/>
    </xf>
    <xf numFmtId="0" fontId="28" fillId="0" borderId="60" xfId="0" applyNumberFormat="1" applyFont="1" applyBorder="1" applyAlignment="1" applyProtection="1">
      <alignment horizontal="center" vertical="center" shrinkToFit="1"/>
      <protection locked="0"/>
    </xf>
    <xf numFmtId="0" fontId="23" fillId="0" borderId="62" xfId="0" applyNumberFormat="1" applyFont="1" applyBorder="1" applyAlignment="1" applyProtection="1">
      <alignment horizontal="center" vertical="center" shrinkToFit="1"/>
      <protection locked="0"/>
    </xf>
    <xf numFmtId="0" fontId="62" fillId="0" borderId="62" xfId="0" applyFont="1" applyBorder="1">
      <alignment vertical="center"/>
    </xf>
    <xf numFmtId="0" fontId="28" fillId="0" borderId="62" xfId="0" applyNumberFormat="1" applyFont="1" applyBorder="1" applyAlignment="1" applyProtection="1">
      <alignment horizontal="center" vertical="center" shrinkToFit="1"/>
      <protection locked="0"/>
    </xf>
    <xf numFmtId="0" fontId="26" fillId="24" borderId="70" xfId="0" applyFont="1" applyFill="1" applyBorder="1" applyAlignment="1" applyProtection="1">
      <alignment horizontal="center" vertical="center"/>
      <protection locked="0"/>
    </xf>
    <xf numFmtId="0" fontId="23" fillId="0" borderId="70" xfId="0" applyNumberFormat="1" applyFont="1" applyBorder="1" applyAlignment="1" applyProtection="1">
      <alignment horizontal="center" vertical="center" shrinkToFit="1"/>
      <protection locked="0"/>
    </xf>
    <xf numFmtId="0" fontId="62" fillId="0" borderId="70" xfId="0" applyFont="1" applyBorder="1">
      <alignment vertical="center"/>
    </xf>
    <xf numFmtId="0" fontId="28" fillId="0" borderId="70" xfId="0" applyNumberFormat="1" applyFont="1" applyBorder="1" applyAlignment="1" applyProtection="1">
      <alignment horizontal="center" vertical="center" shrinkToFit="1"/>
      <protection locked="0"/>
    </xf>
    <xf numFmtId="0" fontId="26" fillId="24" borderId="72" xfId="0" applyFont="1" applyFill="1" applyBorder="1" applyAlignment="1" applyProtection="1">
      <alignment horizontal="center" vertical="center"/>
      <protection locked="0"/>
    </xf>
    <xf numFmtId="0" fontId="23" fillId="0" borderId="72" xfId="0" applyNumberFormat="1" applyFont="1" applyBorder="1" applyAlignment="1" applyProtection="1">
      <alignment horizontal="center" vertical="center" shrinkToFit="1"/>
      <protection locked="0"/>
    </xf>
    <xf numFmtId="0" fontId="62" fillId="0" borderId="72" xfId="0" applyFont="1" applyBorder="1">
      <alignment vertical="center"/>
    </xf>
    <xf numFmtId="0" fontId="28" fillId="0" borderId="72" xfId="0" applyNumberFormat="1" applyFont="1" applyBorder="1" applyAlignment="1" applyProtection="1">
      <alignment horizontal="center" vertical="center" shrinkToFit="1"/>
      <protection locked="0"/>
    </xf>
    <xf numFmtId="0" fontId="62" fillId="0" borderId="145" xfId="0" applyFont="1" applyBorder="1">
      <alignment vertical="center"/>
    </xf>
    <xf numFmtId="0" fontId="62" fillId="0" borderId="144" xfId="0" applyFont="1" applyBorder="1">
      <alignment vertical="center"/>
    </xf>
    <xf numFmtId="0" fontId="62" fillId="0" borderId="146" xfId="0" applyFont="1" applyBorder="1">
      <alignment vertical="center"/>
    </xf>
    <xf numFmtId="0" fontId="62" fillId="0" borderId="142" xfId="0" applyFont="1" applyBorder="1">
      <alignment vertical="center"/>
    </xf>
    <xf numFmtId="0" fontId="62" fillId="0" borderId="65" xfId="0" applyFont="1" applyBorder="1">
      <alignment vertical="center"/>
    </xf>
    <xf numFmtId="0" fontId="23" fillId="0" borderId="50" xfId="0" applyFont="1" applyBorder="1" applyAlignment="1">
      <alignment horizontal="center" vertical="center"/>
    </xf>
    <xf numFmtId="181" fontId="0" fillId="34" borderId="113" xfId="0" applyNumberFormat="1" applyFill="1" applyBorder="1" applyProtection="1">
      <alignment vertical="center"/>
      <protection locked="0"/>
    </xf>
    <xf numFmtId="181" fontId="0" fillId="32" borderId="113" xfId="0" applyNumberFormat="1" applyFill="1" applyBorder="1" applyProtection="1">
      <alignment vertical="center"/>
      <protection locked="0"/>
    </xf>
    <xf numFmtId="181" fontId="0" fillId="34" borderId="89" xfId="0" applyNumberFormat="1" applyFill="1" applyBorder="1" applyProtection="1">
      <alignment vertical="center"/>
      <protection locked="0"/>
    </xf>
    <xf numFmtId="181" fontId="0" fillId="32" borderId="147" xfId="0" applyNumberFormat="1" applyFill="1" applyBorder="1" applyProtection="1">
      <alignment vertical="center"/>
      <protection locked="0"/>
    </xf>
    <xf numFmtId="181" fontId="0" fillId="32" borderId="89" xfId="0" applyNumberFormat="1" applyFill="1" applyBorder="1" applyProtection="1">
      <alignment vertical="center"/>
      <protection locked="0"/>
    </xf>
    <xf numFmtId="181" fontId="23" fillId="0" borderId="12" xfId="0" applyNumberFormat="1" applyFont="1" applyBorder="1" applyAlignment="1" applyProtection="1">
      <alignment horizontal="center" vertical="center" shrinkToFit="1"/>
      <protection locked="0"/>
    </xf>
    <xf numFmtId="181" fontId="23" fillId="0" borderId="66" xfId="0" applyNumberFormat="1" applyFont="1" applyBorder="1" applyAlignment="1" applyProtection="1">
      <alignment horizontal="center" vertical="center" shrinkToFit="1"/>
      <protection locked="0"/>
    </xf>
    <xf numFmtId="181" fontId="23" fillId="0" borderId="67" xfId="0" applyNumberFormat="1" applyFont="1" applyBorder="1" applyAlignment="1" applyProtection="1">
      <alignment horizontal="center" vertical="center" shrinkToFit="1"/>
      <protection locked="0"/>
    </xf>
    <xf numFmtId="181" fontId="23" fillId="0" borderId="146" xfId="0" applyNumberFormat="1" applyFont="1" applyBorder="1" applyAlignment="1" applyProtection="1">
      <alignment horizontal="center" vertical="center" shrinkToFit="1"/>
      <protection locked="0"/>
    </xf>
    <xf numFmtId="181" fontId="23" fillId="0" borderId="60" xfId="0" applyNumberFormat="1" applyFont="1" applyBorder="1" applyAlignment="1" applyProtection="1">
      <alignment horizontal="center" vertical="center" shrinkToFit="1"/>
      <protection locked="0"/>
    </xf>
    <xf numFmtId="181" fontId="23" fillId="0" borderId="63" xfId="0" applyNumberFormat="1" applyFont="1" applyBorder="1" applyAlignment="1" applyProtection="1">
      <alignment horizontal="center" vertical="center" shrinkToFit="1"/>
      <protection locked="0"/>
    </xf>
    <xf numFmtId="181" fontId="23" fillId="0" borderId="72" xfId="0" applyNumberFormat="1" applyFont="1" applyBorder="1" applyAlignment="1" applyProtection="1">
      <alignment horizontal="center" vertical="center" shrinkToFit="1"/>
      <protection locked="0"/>
    </xf>
    <xf numFmtId="181" fontId="23" fillId="0" borderId="65" xfId="0" applyNumberFormat="1" applyFont="1" applyBorder="1" applyAlignment="1" applyProtection="1">
      <alignment horizontal="center" vertical="center" shrinkToFit="1"/>
      <protection locked="0"/>
    </xf>
    <xf numFmtId="181" fontId="23" fillId="0" borderId="142" xfId="0" applyNumberFormat="1" applyFont="1" applyBorder="1" applyAlignment="1" applyProtection="1">
      <alignment horizontal="center" vertical="center" shrinkToFit="1"/>
      <protection locked="0"/>
    </xf>
    <xf numFmtId="181" fontId="23" fillId="0" borderId="20" xfId="0" applyNumberFormat="1" applyFont="1" applyBorder="1" applyAlignment="1" applyProtection="1">
      <alignment horizontal="center" vertical="center" shrinkToFit="1"/>
    </xf>
    <xf numFmtId="181" fontId="23" fillId="0" borderId="148" xfId="0" applyNumberFormat="1" applyFont="1" applyBorder="1" applyAlignment="1" applyProtection="1">
      <alignment horizontal="center" vertical="center" shrinkToFit="1"/>
    </xf>
    <xf numFmtId="181" fontId="23" fillId="0" borderId="45" xfId="0" applyNumberFormat="1" applyFont="1" applyBorder="1" applyAlignment="1" applyProtection="1">
      <alignment horizontal="center" vertical="center" shrinkToFit="1"/>
    </xf>
    <xf numFmtId="181" fontId="23" fillId="0" borderId="63" xfId="0" applyNumberFormat="1" applyFont="1" applyBorder="1" applyAlignment="1" applyProtection="1">
      <alignment horizontal="center" vertical="center" shrinkToFit="1"/>
    </xf>
    <xf numFmtId="181" fontId="23" fillId="0" borderId="149" xfId="0" applyNumberFormat="1" applyFont="1" applyBorder="1" applyAlignment="1" applyProtection="1">
      <alignment horizontal="center" vertical="center" shrinkToFit="1"/>
    </xf>
    <xf numFmtId="181" fontId="23" fillId="0" borderId="60" xfId="0" applyNumberFormat="1" applyFont="1" applyBorder="1" applyAlignment="1" applyProtection="1">
      <alignment horizontal="center" vertical="center" shrinkToFit="1"/>
    </xf>
    <xf numFmtId="181" fontId="23" fillId="0" borderId="146" xfId="0" applyNumberFormat="1" applyFont="1" applyBorder="1" applyAlignment="1" applyProtection="1">
      <alignment horizontal="center" vertical="center" shrinkToFit="1"/>
    </xf>
    <xf numFmtId="181" fontId="23" fillId="0" borderId="142" xfId="0" applyNumberFormat="1" applyFont="1" applyBorder="1" applyAlignment="1" applyProtection="1">
      <alignment horizontal="center" vertical="center" shrinkToFit="1"/>
    </xf>
    <xf numFmtId="0" fontId="30" fillId="0" borderId="63"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6" xfId="0" applyFont="1" applyFill="1" applyBorder="1" applyAlignment="1" applyProtection="1">
      <alignment horizontal="center" vertical="center"/>
    </xf>
    <xf numFmtId="0" fontId="28" fillId="0" borderId="151"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128"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3" fillId="0" borderId="136" xfId="0" applyFont="1" applyBorder="1">
      <alignment vertical="center"/>
    </xf>
    <xf numFmtId="0" fontId="63" fillId="0" borderId="0" xfId="58" applyFont="1">
      <alignment vertical="center"/>
    </xf>
    <xf numFmtId="0" fontId="63" fillId="0" borderId="10" xfId="58" applyFont="1" applyBorder="1">
      <alignment vertical="center"/>
    </xf>
    <xf numFmtId="0" fontId="63" fillId="0" borderId="12" xfId="58" applyFont="1" applyBorder="1" applyAlignment="1">
      <alignment horizontal="center" vertical="center"/>
    </xf>
    <xf numFmtId="0" fontId="63" fillId="0" borderId="0" xfId="58" applyFont="1" applyBorder="1">
      <alignment vertical="center"/>
    </xf>
    <xf numFmtId="182" fontId="63" fillId="0" borderId="31" xfId="58" applyNumberFormat="1" applyFont="1" applyBorder="1" applyAlignment="1">
      <alignment horizontal="center" vertical="center"/>
    </xf>
    <xf numFmtId="0" fontId="63" fillId="0" borderId="152" xfId="58" applyFont="1" applyBorder="1" applyAlignment="1">
      <alignment horizontal="center" vertical="center"/>
    </xf>
    <xf numFmtId="0" fontId="63" fillId="0" borderId="150" xfId="58" applyFont="1" applyBorder="1" applyAlignment="1">
      <alignment horizontal="left" vertical="top"/>
    </xf>
    <xf numFmtId="0" fontId="63" fillId="0" borderId="153" xfId="58" applyFont="1" applyBorder="1" applyAlignment="1">
      <alignment horizontal="left" vertical="top"/>
    </xf>
    <xf numFmtId="0" fontId="63" fillId="0" borderId="154" xfId="58" applyFont="1" applyBorder="1" applyAlignment="1">
      <alignment horizontal="center" vertical="center"/>
    </xf>
    <xf numFmtId="0" fontId="63" fillId="0" borderId="155" xfId="58" applyFont="1" applyBorder="1" applyAlignment="1">
      <alignment horizontal="left" vertical="top"/>
    </xf>
    <xf numFmtId="0" fontId="63" fillId="0" borderId="156" xfId="58" applyFont="1" applyBorder="1" applyAlignment="1">
      <alignment horizontal="left" vertical="top"/>
    </xf>
    <xf numFmtId="0" fontId="63" fillId="0" borderId="0" xfId="58" applyFont="1" applyAlignment="1">
      <alignment vertical="center" wrapText="1"/>
    </xf>
    <xf numFmtId="0" fontId="63" fillId="0" borderId="0" xfId="58" applyFont="1" applyBorder="1" applyAlignment="1">
      <alignment vertical="center"/>
    </xf>
    <xf numFmtId="0" fontId="63" fillId="0" borderId="0" xfId="58" applyFont="1" applyFill="1" applyBorder="1" applyAlignment="1">
      <alignment horizontal="center" vertical="center"/>
    </xf>
    <xf numFmtId="0" fontId="63" fillId="0" borderId="0" xfId="58" applyFont="1" applyFill="1" applyBorder="1" applyAlignment="1">
      <alignment vertical="center"/>
    </xf>
    <xf numFmtId="0" fontId="63" fillId="0" borderId="0" xfId="58" applyFont="1" applyAlignment="1">
      <alignment horizontal="center" vertical="center"/>
    </xf>
    <xf numFmtId="0" fontId="63" fillId="0" borderId="0" xfId="58" applyFont="1" applyAlignment="1">
      <alignment horizontal="right" vertical="center"/>
    </xf>
    <xf numFmtId="0" fontId="63" fillId="0" borderId="0" xfId="58" applyFont="1" applyFill="1">
      <alignment vertical="center"/>
    </xf>
    <xf numFmtId="0" fontId="63" fillId="0" borderId="0" xfId="58" applyFont="1" applyFill="1" applyBorder="1">
      <alignment vertical="center"/>
    </xf>
    <xf numFmtId="0" fontId="63" fillId="0" borderId="0" xfId="58" applyFont="1" applyFill="1" applyAlignment="1">
      <alignment horizontal="center" vertical="center"/>
    </xf>
    <xf numFmtId="0" fontId="63" fillId="0" borderId="0" xfId="58" applyFont="1" applyFill="1" applyAlignment="1">
      <alignment horizontal="right" vertical="center"/>
    </xf>
    <xf numFmtId="0" fontId="65" fillId="0" borderId="0" xfId="58" applyFont="1" applyFill="1" applyBorder="1" applyAlignment="1">
      <alignment horizontal="right" vertical="center"/>
    </xf>
    <xf numFmtId="0" fontId="65" fillId="0" borderId="0" xfId="58" applyFont="1" applyFill="1" applyBorder="1" applyAlignment="1">
      <alignment vertical="center"/>
    </xf>
    <xf numFmtId="0" fontId="63" fillId="0" borderId="166" xfId="58" applyFont="1" applyFill="1" applyBorder="1">
      <alignment vertical="center"/>
    </xf>
    <xf numFmtId="0" fontId="63" fillId="0" borderId="167" xfId="58" applyFont="1" applyFill="1" applyBorder="1">
      <alignment vertical="center"/>
    </xf>
    <xf numFmtId="0" fontId="1" fillId="0" borderId="61" xfId="59" applyBorder="1">
      <alignment vertical="center"/>
    </xf>
    <xf numFmtId="0" fontId="1" fillId="0" borderId="50" xfId="59" applyBorder="1">
      <alignment vertical="center"/>
    </xf>
    <xf numFmtId="0" fontId="1" fillId="0" borderId="91" xfId="59" applyBorder="1">
      <alignment vertical="center"/>
    </xf>
    <xf numFmtId="0" fontId="1" fillId="0" borderId="0" xfId="59">
      <alignment vertical="center"/>
    </xf>
    <xf numFmtId="0" fontId="1" fillId="0" borderId="26" xfId="59" applyBorder="1">
      <alignment vertical="center"/>
    </xf>
    <xf numFmtId="0" fontId="1" fillId="0" borderId="51" xfId="59" applyBorder="1">
      <alignment vertical="center"/>
    </xf>
    <xf numFmtId="0" fontId="1" fillId="0" borderId="0" xfId="59" applyBorder="1">
      <alignment vertical="center"/>
    </xf>
    <xf numFmtId="0" fontId="71" fillId="0" borderId="0" xfId="59" applyFont="1" applyBorder="1" applyAlignment="1">
      <alignment horizontal="left" vertical="center"/>
    </xf>
    <xf numFmtId="0" fontId="65" fillId="0" borderId="0" xfId="59" applyFont="1" applyBorder="1">
      <alignment vertical="center"/>
    </xf>
    <xf numFmtId="0" fontId="1" fillId="0" borderId="12" xfId="59" applyBorder="1" applyAlignment="1">
      <alignment horizontal="center" vertical="center" wrapText="1"/>
    </xf>
    <xf numFmtId="0" fontId="1" fillId="0" borderId="12" xfId="59" applyBorder="1">
      <alignment vertical="center"/>
    </xf>
    <xf numFmtId="0" fontId="1" fillId="0" borderId="12" xfId="59" applyBorder="1" applyAlignment="1">
      <alignment horizontal="center" vertical="center"/>
    </xf>
    <xf numFmtId="0" fontId="1" fillId="0" borderId="12" xfId="59" applyBorder="1" applyAlignment="1">
      <alignment vertical="top"/>
    </xf>
    <xf numFmtId="0" fontId="1" fillId="0" borderId="12" xfId="59" applyFill="1" applyBorder="1" applyAlignment="1">
      <alignment horizontal="left" vertical="center"/>
    </xf>
    <xf numFmtId="0" fontId="1" fillId="0" borderId="168" xfId="59" applyBorder="1">
      <alignment vertical="center"/>
    </xf>
    <xf numFmtId="0" fontId="1" fillId="0" borderId="166" xfId="59" applyBorder="1">
      <alignment vertical="center"/>
    </xf>
    <xf numFmtId="0" fontId="1" fillId="0" borderId="169" xfId="59" applyBorder="1">
      <alignment vertical="center"/>
    </xf>
    <xf numFmtId="0" fontId="65" fillId="0" borderId="0" xfId="59" applyFont="1">
      <alignment vertical="center"/>
    </xf>
    <xf numFmtId="0" fontId="1" fillId="0" borderId="0" xfId="59" applyBorder="1" applyAlignment="1">
      <alignment horizontal="right" vertical="center"/>
    </xf>
    <xf numFmtId="0" fontId="1" fillId="0" borderId="10" xfId="59" applyBorder="1" applyAlignment="1">
      <alignment horizontal="right" vertical="center"/>
    </xf>
    <xf numFmtId="0" fontId="1" fillId="0" borderId="11" xfId="59" applyBorder="1" applyAlignment="1">
      <alignment horizontal="right" vertical="center"/>
    </xf>
    <xf numFmtId="0" fontId="1" fillId="0" borderId="11" xfId="59" applyBorder="1">
      <alignment vertical="center"/>
    </xf>
    <xf numFmtId="0" fontId="1" fillId="0" borderId="92" xfId="59" applyBorder="1">
      <alignment vertical="center"/>
    </xf>
    <xf numFmtId="0" fontId="1" fillId="0" borderId="136" xfId="59" applyBorder="1">
      <alignment vertical="center"/>
    </xf>
    <xf numFmtId="0" fontId="1" fillId="0" borderId="93" xfId="59" applyBorder="1">
      <alignment vertical="center"/>
    </xf>
    <xf numFmtId="41" fontId="0" fillId="0" borderId="0" xfId="0" applyNumberFormat="1">
      <alignment vertical="center"/>
    </xf>
    <xf numFmtId="0" fontId="0" fillId="0" borderId="0" xfId="0" applyAlignment="1">
      <alignment vertical="center" shrinkToFit="1"/>
    </xf>
    <xf numFmtId="3" fontId="0" fillId="0" borderId="0" xfId="0" applyNumberFormat="1">
      <alignment vertical="center"/>
    </xf>
    <xf numFmtId="14" fontId="0" fillId="0" borderId="0" xfId="0" applyNumberFormat="1" applyAlignment="1">
      <alignment vertical="center" wrapText="1"/>
    </xf>
    <xf numFmtId="0" fontId="0" fillId="37" borderId="0" xfId="0" applyFill="1">
      <alignment vertical="center"/>
    </xf>
    <xf numFmtId="14" fontId="0" fillId="37" borderId="0" xfId="0" applyNumberFormat="1" applyFill="1">
      <alignment vertical="center"/>
    </xf>
    <xf numFmtId="0" fontId="0" fillId="37" borderId="0" xfId="0" applyFill="1" applyAlignment="1">
      <alignment vertical="center" shrinkToFit="1"/>
    </xf>
    <xf numFmtId="14" fontId="0" fillId="0" borderId="0" xfId="0" applyNumberFormat="1" applyFill="1">
      <alignment vertical="center"/>
    </xf>
    <xf numFmtId="0" fontId="45" fillId="0" borderId="0" xfId="0" applyFont="1" applyAlignment="1">
      <alignment horizontal="center" vertical="center"/>
    </xf>
    <xf numFmtId="0" fontId="46" fillId="0" borderId="0" xfId="0" applyFont="1" applyAlignment="1">
      <alignment horizontal="center" vertical="center" shrinkToFit="1"/>
    </xf>
    <xf numFmtId="0" fontId="0" fillId="0" borderId="170" xfId="0" applyBorder="1" applyAlignment="1">
      <alignment horizontal="center" vertical="center"/>
    </xf>
    <xf numFmtId="0" fontId="44" fillId="34" borderId="37" xfId="0" applyFont="1" applyFill="1" applyBorder="1" applyAlignment="1">
      <alignment vertical="center" wrapText="1"/>
    </xf>
    <xf numFmtId="0" fontId="36" fillId="34" borderId="19" xfId="0" applyFont="1" applyFill="1" applyBorder="1" applyAlignment="1">
      <alignment vertical="center" wrapText="1"/>
    </xf>
    <xf numFmtId="0" fontId="36" fillId="34" borderId="38" xfId="0" applyFont="1" applyFill="1" applyBorder="1" applyAlignment="1">
      <alignment vertical="center" wrapText="1"/>
    </xf>
    <xf numFmtId="0" fontId="47" fillId="34" borderId="171" xfId="0" applyFont="1" applyFill="1" applyBorder="1" applyAlignment="1">
      <alignment horizontal="center" vertical="center"/>
    </xf>
    <xf numFmtId="0" fontId="0" fillId="34" borderId="172" xfId="0" applyFill="1" applyBorder="1" applyAlignment="1">
      <alignment vertical="center"/>
    </xf>
    <xf numFmtId="0" fontId="0" fillId="34" borderId="173" xfId="0" applyFill="1" applyBorder="1" applyAlignment="1">
      <alignment vertical="center"/>
    </xf>
    <xf numFmtId="0" fontId="47" fillId="29" borderId="0" xfId="0" applyFont="1" applyFill="1" applyAlignment="1" applyProtection="1">
      <alignment horizontal="center" vertical="center" shrinkToFit="1"/>
    </xf>
    <xf numFmtId="0" fontId="73" fillId="29" borderId="0" xfId="0" applyFont="1" applyFill="1" applyAlignment="1" applyProtection="1">
      <alignment horizontal="center" vertical="center"/>
    </xf>
    <xf numFmtId="0" fontId="0" fillId="24" borderId="141" xfId="0" applyFill="1" applyBorder="1" applyAlignment="1" applyProtection="1">
      <alignment vertical="center" shrinkToFit="1"/>
      <protection locked="0"/>
    </xf>
    <xf numFmtId="0" fontId="0" fillId="24" borderId="19" xfId="0" applyFill="1" applyBorder="1" applyAlignment="1" applyProtection="1">
      <alignment vertical="center" shrinkToFit="1"/>
      <protection locked="0"/>
    </xf>
    <xf numFmtId="0" fontId="0" fillId="24" borderId="43" xfId="0" applyFill="1" applyBorder="1" applyAlignment="1" applyProtection="1">
      <alignment vertical="center" shrinkToFit="1"/>
      <protection locked="0"/>
    </xf>
    <xf numFmtId="0" fontId="0" fillId="39" borderId="19" xfId="0" applyFill="1" applyBorder="1" applyProtection="1">
      <alignment vertical="center"/>
      <protection locked="0"/>
    </xf>
    <xf numFmtId="0" fontId="0" fillId="39" borderId="19" xfId="0" applyFill="1" applyBorder="1" applyAlignment="1" applyProtection="1">
      <alignment vertical="center" shrinkToFit="1"/>
      <protection locked="0"/>
    </xf>
    <xf numFmtId="0" fontId="0" fillId="39" borderId="36" xfId="0" applyFill="1" applyBorder="1" applyAlignment="1" applyProtection="1">
      <alignment vertical="center" shrinkToFit="1"/>
      <protection locked="0"/>
    </xf>
    <xf numFmtId="0" fontId="0" fillId="0" borderId="0" xfId="0" applyFill="1" applyAlignment="1" applyProtection="1">
      <alignment vertical="center" shrinkToFit="1"/>
    </xf>
    <xf numFmtId="0" fontId="0" fillId="32" borderId="23" xfId="0" applyFont="1" applyFill="1" applyBorder="1" applyAlignment="1">
      <alignment horizontal="center" vertical="center" shrinkToFit="1"/>
    </xf>
    <xf numFmtId="0" fontId="0" fillId="40" borderId="35" xfId="0" applyFill="1" applyBorder="1" applyAlignment="1">
      <alignment horizontal="left" vertical="center" indent="1" shrinkToFit="1"/>
    </xf>
    <xf numFmtId="0" fontId="0" fillId="40" borderId="29" xfId="0" applyFill="1" applyBorder="1" applyAlignment="1">
      <alignment horizontal="left" vertical="center" indent="1" shrinkToFit="1"/>
    </xf>
    <xf numFmtId="0" fontId="59" fillId="38" borderId="106" xfId="0" applyFont="1" applyFill="1" applyBorder="1" applyAlignment="1">
      <alignment horizontal="center" vertical="center"/>
    </xf>
    <xf numFmtId="0" fontId="46" fillId="38" borderId="107" xfId="0" applyFont="1" applyFill="1" applyBorder="1" applyAlignment="1">
      <alignment horizontal="center" vertical="center"/>
    </xf>
    <xf numFmtId="0" fontId="0" fillId="38" borderId="0" xfId="0" applyFill="1" applyAlignment="1">
      <alignment horizontal="center" vertical="center"/>
    </xf>
    <xf numFmtId="0" fontId="0" fillId="0" borderId="174" xfId="0" applyBorder="1" applyAlignment="1">
      <alignment horizontal="center" vertical="center"/>
    </xf>
    <xf numFmtId="0" fontId="0" fillId="0" borderId="0" xfId="0" applyBorder="1" applyAlignment="1">
      <alignment horizontal="center" vertical="center"/>
    </xf>
    <xf numFmtId="0" fontId="38" fillId="32" borderId="0" xfId="0" applyFont="1" applyFill="1" applyBorder="1" applyAlignment="1">
      <alignment horizontal="left" vertical="center" shrinkToFit="1"/>
    </xf>
    <xf numFmtId="0" fontId="0" fillId="0" borderId="12" xfId="0" applyFont="1" applyBorder="1" applyAlignment="1">
      <alignment horizontal="left" vertical="center"/>
    </xf>
    <xf numFmtId="0" fontId="0" fillId="0" borderId="46" xfId="0" applyFont="1" applyBorder="1" applyAlignment="1">
      <alignment horizontal="left" vertical="center"/>
    </xf>
    <xf numFmtId="0" fontId="0" fillId="0" borderId="49" xfId="0" applyFont="1" applyBorder="1" applyAlignment="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12" xfId="0" applyBorder="1" applyAlignment="1">
      <alignment horizontal="left" vertical="center" shrinkToFit="1"/>
    </xf>
    <xf numFmtId="0" fontId="0" fillId="0" borderId="12"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66" xfId="0" applyFont="1" applyBorder="1" applyAlignment="1">
      <alignment horizontal="left" vertical="center"/>
    </xf>
    <xf numFmtId="0" fontId="0" fillId="0" borderId="54" xfId="0" applyFont="1" applyBorder="1" applyAlignment="1">
      <alignment horizontal="left" vertical="center"/>
    </xf>
    <xf numFmtId="14" fontId="0" fillId="0" borderId="0" xfId="0" applyNumberFormat="1" applyBorder="1" applyAlignment="1">
      <alignment horizontal="right" vertical="center"/>
    </xf>
    <xf numFmtId="14" fontId="74" fillId="0" borderId="39" xfId="0" applyNumberFormat="1" applyFont="1" applyBorder="1" applyAlignment="1">
      <alignment horizontal="center" vertical="center"/>
    </xf>
    <xf numFmtId="14" fontId="74" fillId="0" borderId="93" xfId="0" applyNumberFormat="1" applyFont="1" applyBorder="1" applyAlignment="1">
      <alignment horizontal="center" vertical="center"/>
    </xf>
    <xf numFmtId="0" fontId="23" fillId="0" borderId="0" xfId="0" applyFont="1" applyAlignment="1">
      <alignment horizontal="center" vertical="center"/>
    </xf>
    <xf numFmtId="0" fontId="27" fillId="0" borderId="10" xfId="0" applyFont="1" applyBorder="1" applyAlignment="1">
      <alignment horizontal="center" vertical="center"/>
    </xf>
    <xf numFmtId="0" fontId="28" fillId="0" borderId="90" xfId="0" applyFont="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9" fillId="0" borderId="0" xfId="0" applyFont="1" applyAlignment="1">
      <alignment horizontal="right" vertical="center"/>
    </xf>
    <xf numFmtId="0" fontId="24" fillId="0" borderId="85" xfId="0" applyFont="1" applyBorder="1" applyAlignment="1">
      <alignment horizontal="right" vertical="center"/>
    </xf>
    <xf numFmtId="0" fontId="24" fillId="0" borderId="10" xfId="0" applyFont="1" applyBorder="1" applyAlignment="1">
      <alignment horizontal="right" vertical="center"/>
    </xf>
    <xf numFmtId="0" fontId="28" fillId="0" borderId="29" xfId="0" applyFont="1" applyBorder="1" applyAlignment="1" applyProtection="1">
      <alignment horizontal="center" vertical="center"/>
      <protection locked="0"/>
    </xf>
    <xf numFmtId="0" fontId="23" fillId="0" borderId="0" xfId="0" applyFont="1" applyBorder="1" applyAlignment="1">
      <alignment horizontal="right" vertical="center"/>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23" fillId="0" borderId="0" xfId="0" applyFont="1" applyAlignment="1">
      <alignment horizontal="center" vertical="center" shrinkToFit="1"/>
    </xf>
    <xf numFmtId="0" fontId="28" fillId="0" borderId="35" xfId="0" applyFont="1" applyBorder="1" applyAlignment="1" applyProtection="1">
      <alignment horizontal="center" vertical="center"/>
      <protection locked="0"/>
    </xf>
    <xf numFmtId="0" fontId="30" fillId="0" borderId="78" xfId="0" applyFont="1" applyFill="1" applyBorder="1" applyAlignment="1" applyProtection="1">
      <alignment horizontal="center" vertical="center"/>
      <protection locked="0"/>
    </xf>
    <xf numFmtId="49" fontId="34" fillId="0" borderId="61" xfId="0" applyNumberFormat="1" applyFont="1" applyBorder="1" applyAlignment="1" applyProtection="1">
      <alignment horizontal="center" vertical="center"/>
      <protection locked="0"/>
    </xf>
    <xf numFmtId="49" fontId="24" fillId="0" borderId="91" xfId="0" applyNumberFormat="1" applyFont="1" applyBorder="1" applyAlignment="1" applyProtection="1">
      <alignment horizontal="center" vertical="center"/>
      <protection locked="0"/>
    </xf>
    <xf numFmtId="49" fontId="24" fillId="0" borderId="92" xfId="0" applyNumberFormat="1" applyFont="1" applyBorder="1" applyAlignment="1" applyProtection="1">
      <alignment horizontal="center" vertical="center"/>
      <protection locked="0"/>
    </xf>
    <xf numFmtId="49" fontId="24" fillId="0" borderId="93" xfId="0" applyNumberFormat="1"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28" fillId="0" borderId="116" xfId="0" applyFont="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30" fillId="0" borderId="66" xfId="0"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29" fillId="0" borderId="0" xfId="0" applyFont="1" applyAlignment="1" applyProtection="1">
      <alignment horizontal="right" vertical="center"/>
      <protection locked="0"/>
    </xf>
    <xf numFmtId="0" fontId="30" fillId="0" borderId="81" xfId="0" applyFont="1" applyBorder="1" applyAlignment="1" applyProtection="1">
      <alignment horizontal="center" vertical="center"/>
      <protection locked="0"/>
    </xf>
    <xf numFmtId="0" fontId="51" fillId="0" borderId="136" xfId="0" applyFont="1" applyBorder="1" applyAlignment="1">
      <alignment horizontal="left" vertical="center"/>
    </xf>
    <xf numFmtId="0" fontId="28" fillId="0" borderId="34" xfId="0" applyFont="1" applyBorder="1" applyAlignment="1" applyProtection="1">
      <alignment horizontal="center" vertical="center"/>
      <protection locked="0"/>
    </xf>
    <xf numFmtId="41" fontId="28" fillId="0" borderId="15" xfId="0" applyNumberFormat="1" applyFont="1" applyBorder="1" applyAlignment="1">
      <alignment horizontal="center" vertical="center"/>
    </xf>
    <xf numFmtId="41" fontId="23" fillId="0" borderId="13" xfId="0" applyNumberFormat="1" applyFont="1" applyBorder="1" applyAlignment="1">
      <alignment horizontal="center" vertical="center"/>
    </xf>
    <xf numFmtId="41" fontId="23" fillId="0" borderId="0" xfId="0" applyNumberFormat="1" applyFont="1" applyAlignment="1">
      <alignment horizontal="center" vertical="center"/>
    </xf>
    <xf numFmtId="0" fontId="31" fillId="0" borderId="39" xfId="0" applyFont="1" applyBorder="1" applyAlignment="1">
      <alignment horizontal="center" vertical="center"/>
    </xf>
    <xf numFmtId="0" fontId="28" fillId="0" borderId="97" xfId="0" applyFont="1" applyBorder="1" applyAlignment="1" applyProtection="1">
      <alignment horizontal="center" vertical="center"/>
      <protection locked="0"/>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100" xfId="0" applyFont="1" applyBorder="1" applyAlignment="1">
      <alignment horizontal="center" vertical="center" textRotation="255"/>
    </xf>
    <xf numFmtId="0" fontId="23" fillId="0" borderId="101" xfId="0" applyFont="1" applyBorder="1" applyAlignment="1">
      <alignment horizontal="center" vertical="center" textRotation="255"/>
    </xf>
    <xf numFmtId="0" fontId="28" fillId="0" borderId="96" xfId="0" applyFont="1" applyBorder="1" applyAlignment="1" applyProtection="1">
      <alignment horizontal="center" vertical="center"/>
      <protection locked="0"/>
    </xf>
    <xf numFmtId="0" fontId="28" fillId="0" borderId="98" xfId="0" applyFont="1" applyBorder="1" applyAlignment="1" applyProtection="1">
      <alignment horizontal="center" vertical="center"/>
      <protection locked="0"/>
    </xf>
    <xf numFmtId="49" fontId="34" fillId="0" borderId="91" xfId="0" applyNumberFormat="1" applyFont="1" applyBorder="1" applyAlignment="1" applyProtection="1">
      <alignment horizontal="center" vertical="center"/>
      <protection locked="0"/>
    </xf>
    <xf numFmtId="49" fontId="34" fillId="0" borderId="92" xfId="0" applyNumberFormat="1" applyFont="1" applyBorder="1" applyAlignment="1" applyProtection="1">
      <alignment horizontal="center" vertical="center"/>
      <protection locked="0"/>
    </xf>
    <xf numFmtId="49" fontId="34" fillId="0" borderId="93" xfId="0" applyNumberFormat="1" applyFont="1" applyBorder="1" applyAlignment="1" applyProtection="1">
      <alignment horizontal="center" vertical="center"/>
      <protection locked="0"/>
    </xf>
    <xf numFmtId="0" fontId="24" fillId="0" borderId="85" xfId="0" applyFont="1" applyBorder="1" applyAlignment="1">
      <alignment horizontal="center" vertical="center"/>
    </xf>
    <xf numFmtId="0" fontId="24" fillId="0" borderId="10" xfId="0" applyFont="1" applyBorder="1" applyAlignment="1">
      <alignment horizontal="center" vertical="center"/>
    </xf>
    <xf numFmtId="0" fontId="31" fillId="0" borderId="136" xfId="0" applyFont="1" applyBorder="1" applyAlignment="1">
      <alignment horizontal="center" vertical="center"/>
    </xf>
    <xf numFmtId="0" fontId="23" fillId="0" borderId="0" xfId="0" applyFont="1" applyAlignment="1">
      <alignment horizontal="right" vertical="center"/>
    </xf>
    <xf numFmtId="0" fontId="23" fillId="0" borderId="13" xfId="0" applyFont="1" applyBorder="1" applyAlignment="1">
      <alignment horizontal="right" vertical="center"/>
    </xf>
    <xf numFmtId="0" fontId="28" fillId="0" borderId="70"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30" fillId="0" borderId="146" xfId="0" applyFont="1" applyFill="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30" fillId="0" borderId="151" xfId="0" applyFont="1" applyFill="1" applyBorder="1" applyAlignment="1" applyProtection="1">
      <alignment horizontal="center" vertical="center"/>
      <protection locked="0"/>
    </xf>
    <xf numFmtId="0" fontId="23" fillId="0" borderId="33" xfId="0" applyFont="1" applyBorder="1" applyAlignment="1">
      <alignment horizontal="center" vertical="center"/>
    </xf>
    <xf numFmtId="0" fontId="28" fillId="0" borderId="64" xfId="0" applyFont="1" applyBorder="1" applyAlignment="1" applyProtection="1">
      <alignment horizontal="center" vertical="center"/>
      <protection locked="0"/>
    </xf>
    <xf numFmtId="0" fontId="63" fillId="0" borderId="0" xfId="58" applyFont="1" applyFill="1" applyAlignment="1">
      <alignment horizontal="right" vertical="center"/>
    </xf>
    <xf numFmtId="0" fontId="63" fillId="0" borderId="163" xfId="58" applyFont="1" applyBorder="1" applyAlignment="1">
      <alignment vertical="center"/>
    </xf>
    <xf numFmtId="0" fontId="63" fillId="0" borderId="164" xfId="58" applyFont="1" applyBorder="1" applyAlignment="1">
      <alignment vertical="center"/>
    </xf>
    <xf numFmtId="0" fontId="63" fillId="0" borderId="165" xfId="58" applyFont="1" applyBorder="1" applyAlignment="1">
      <alignment vertical="center"/>
    </xf>
    <xf numFmtId="0" fontId="63" fillId="0" borderId="85" xfId="58" applyFont="1" applyBorder="1" applyAlignment="1">
      <alignment horizontal="left" vertical="center" wrapText="1"/>
    </xf>
    <xf numFmtId="0" fontId="63" fillId="0" borderId="85" xfId="58" applyFont="1" applyBorder="1" applyAlignment="1">
      <alignment horizontal="left" vertical="center"/>
    </xf>
    <xf numFmtId="0" fontId="63" fillId="0" borderId="0" xfId="58" applyFont="1" applyFill="1" applyBorder="1" applyAlignment="1">
      <alignment horizontal="center" vertical="center"/>
    </xf>
    <xf numFmtId="0" fontId="66" fillId="0" borderId="166" xfId="58" applyFont="1" applyFill="1" applyBorder="1" applyAlignment="1">
      <alignment horizontal="right" vertical="top"/>
    </xf>
    <xf numFmtId="0" fontId="66" fillId="0" borderId="167" xfId="58" applyFont="1" applyFill="1" applyBorder="1" applyAlignment="1">
      <alignment horizontal="center" vertical="top"/>
    </xf>
    <xf numFmtId="0" fontId="63" fillId="0" borderId="20" xfId="58" applyFont="1" applyBorder="1" applyAlignment="1">
      <alignment horizontal="left" vertical="top" wrapText="1"/>
    </xf>
    <xf numFmtId="0" fontId="63" fillId="0" borderId="11" xfId="58" applyFont="1" applyBorder="1" applyAlignment="1">
      <alignment horizontal="left" vertical="top"/>
    </xf>
    <xf numFmtId="0" fontId="63" fillId="0" borderId="31" xfId="58" applyFont="1" applyBorder="1" applyAlignment="1">
      <alignment horizontal="left" vertical="top"/>
    </xf>
    <xf numFmtId="0" fontId="63" fillId="0" borderId="20" xfId="58" applyFont="1" applyBorder="1" applyAlignment="1">
      <alignment horizontal="center" vertical="center"/>
    </xf>
    <xf numFmtId="0" fontId="63" fillId="0" borderId="11" xfId="58" applyFont="1" applyBorder="1" applyAlignment="1">
      <alignment horizontal="center" vertical="center"/>
    </xf>
    <xf numFmtId="0" fontId="63" fillId="0" borderId="31" xfId="58" applyFont="1" applyBorder="1" applyAlignment="1">
      <alignment horizontal="center" vertical="center"/>
    </xf>
    <xf numFmtId="0" fontId="63" fillId="0" borderId="20" xfId="58" applyFont="1" applyBorder="1" applyAlignment="1">
      <alignment horizontal="left" vertical="center"/>
    </xf>
    <xf numFmtId="0" fontId="63" fillId="0" borderId="11" xfId="58" applyFont="1" applyBorder="1" applyAlignment="1">
      <alignment horizontal="left" vertical="center"/>
    </xf>
    <xf numFmtId="0" fontId="63" fillId="0" borderId="31" xfId="58" applyFont="1" applyBorder="1" applyAlignment="1">
      <alignment horizontal="left" vertical="center"/>
    </xf>
    <xf numFmtId="0" fontId="63" fillId="0" borderId="12" xfId="58" applyFont="1" applyBorder="1" applyAlignment="1">
      <alignment horizontal="center" vertical="center"/>
    </xf>
    <xf numFmtId="0" fontId="63" fillId="0" borderId="157" xfId="58" applyFont="1" applyBorder="1" applyAlignment="1">
      <alignment vertical="center"/>
    </xf>
    <xf numFmtId="0" fontId="63" fillId="0" borderId="158" xfId="58" applyFont="1" applyBorder="1" applyAlignment="1">
      <alignment vertical="center"/>
    </xf>
    <xf numFmtId="0" fontId="63" fillId="0" borderId="159" xfId="58" applyFont="1" applyBorder="1" applyAlignment="1">
      <alignment vertical="center"/>
    </xf>
    <xf numFmtId="0" fontId="63" fillId="0" borderId="160" xfId="58" applyFont="1" applyBorder="1" applyAlignment="1">
      <alignment vertical="center"/>
    </xf>
    <xf numFmtId="0" fontId="63" fillId="0" borderId="161" xfId="58" applyFont="1" applyBorder="1" applyAlignment="1">
      <alignment vertical="center"/>
    </xf>
    <xf numFmtId="0" fontId="63" fillId="0" borderId="162" xfId="58" applyFont="1" applyBorder="1" applyAlignment="1">
      <alignment vertical="center"/>
    </xf>
    <xf numFmtId="0" fontId="63" fillId="0" borderId="0" xfId="58" applyFont="1" applyAlignment="1">
      <alignment horizontal="right" vertical="center"/>
    </xf>
    <xf numFmtId="0" fontId="64" fillId="0" borderId="0" xfId="58" applyFont="1" applyAlignment="1">
      <alignment horizontal="center" vertical="center"/>
    </xf>
    <xf numFmtId="0" fontId="63" fillId="0" borderId="66" xfId="58" applyFont="1" applyBorder="1" applyAlignment="1">
      <alignment horizontal="center" vertical="center"/>
    </xf>
    <xf numFmtId="0" fontId="63" fillId="0" borderId="65" xfId="58" applyFont="1" applyBorder="1" applyAlignment="1">
      <alignment horizontal="center" vertical="center"/>
    </xf>
    <xf numFmtId="0" fontId="1" fillId="0" borderId="12" xfId="59" applyBorder="1" applyAlignment="1">
      <alignment horizontal="center" vertical="center"/>
    </xf>
    <xf numFmtId="0" fontId="1" fillId="36" borderId="148" xfId="59" applyFill="1" applyBorder="1" applyAlignment="1">
      <alignment horizontal="left" vertical="center"/>
    </xf>
    <xf numFmtId="0" fontId="1" fillId="36" borderId="94" xfId="59" applyFill="1" applyBorder="1" applyAlignment="1">
      <alignment horizontal="left" vertical="center"/>
    </xf>
    <xf numFmtId="0" fontId="72" fillId="36" borderId="149" xfId="59" applyFont="1" applyFill="1" applyBorder="1" applyAlignment="1">
      <alignment horizontal="center" vertical="center"/>
    </xf>
    <xf numFmtId="0" fontId="72" fillId="36" borderId="71" xfId="59" applyFont="1" applyFill="1" applyBorder="1" applyAlignment="1">
      <alignment horizontal="center" vertical="center"/>
    </xf>
    <xf numFmtId="0" fontId="1" fillId="36" borderId="45" xfId="59" applyFill="1" applyBorder="1" applyAlignment="1">
      <alignment horizontal="left" vertical="center"/>
    </xf>
    <xf numFmtId="0" fontId="1" fillId="36" borderId="48" xfId="59" applyFill="1" applyBorder="1" applyAlignment="1">
      <alignment horizontal="left" vertical="center"/>
    </xf>
    <xf numFmtId="0" fontId="68" fillId="0" borderId="12" xfId="59" applyFont="1" applyBorder="1" applyAlignment="1">
      <alignment horizontal="center" vertical="center"/>
    </xf>
    <xf numFmtId="0" fontId="70" fillId="0" borderId="12" xfId="59" applyFont="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19"/>
    <cellStyle name="TableStyleLight1" xfId="20"/>
    <cellStyle name="アクセント 1" xfId="21" builtinId="29" customBuiltin="1"/>
    <cellStyle name="アクセント 2" xfId="22" builtinId="33" customBuiltin="1"/>
    <cellStyle name="アクセント 3" xfId="23" builtinId="37" customBuiltin="1"/>
    <cellStyle name="アクセント 4" xfId="24" builtinId="41" customBuiltin="1"/>
    <cellStyle name="アクセント 5" xfId="25" builtinId="45" customBuiltin="1"/>
    <cellStyle name="アクセント 6" xfId="26" builtinId="49" customBuiltin="1"/>
    <cellStyle name="タイトル" xfId="27" builtinId="15" customBuiltin="1"/>
    <cellStyle name="チェック セル" xfId="28" builtinId="23" customBuiltin="1"/>
    <cellStyle name="どちらでもない" xfId="29" builtinId="28" customBuiltin="1"/>
    <cellStyle name="ハイパーリンク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5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56"/>
    <cellStyle name="標準 12" xfId="59"/>
    <cellStyle name="標準 2" xfId="45"/>
    <cellStyle name="標準 2 2" xfId="58"/>
    <cellStyle name="標準 2 2 2 2" xfId="46"/>
    <cellStyle name="標準 2_第16回全国社会人クラブ対抗ＰＧ" xfId="57"/>
    <cellStyle name="標準 3" xfId="47"/>
    <cellStyle name="標準 4" xfId="48"/>
    <cellStyle name="標準 5" xfId="49"/>
    <cellStyle name="標準 6" xfId="50"/>
    <cellStyle name="標準 7" xfId="51"/>
    <cellStyle name="標準 8" xfId="52"/>
    <cellStyle name="標準 9" xfId="53"/>
    <cellStyle name="良い" xfId="54" builtinId="26" customBuiltin="1"/>
  </cellStyles>
  <dxfs count="0"/>
  <tableStyles count="0" defaultTableStyle="TableStyleMedium9" defaultPivotStyle="PivotStyleLight16"/>
  <colors>
    <mruColors>
      <color rgb="FFB1F9A5"/>
      <color rgb="FFCCFFCC"/>
      <color rgb="FFFE5C54"/>
      <color rgb="FFD5372B"/>
      <color rgb="FFFF66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15</xdr:row>
      <xdr:rowOff>85725</xdr:rowOff>
    </xdr:from>
    <xdr:to>
      <xdr:col>8</xdr:col>
      <xdr:colOff>0</xdr:colOff>
      <xdr:row>16</xdr:row>
      <xdr:rowOff>152400</xdr:rowOff>
    </xdr:to>
    <xdr:sp macro="" textlink="">
      <xdr:nvSpPr>
        <xdr:cNvPr id="6145" name="Text Box 1"/>
        <xdr:cNvSpPr txBox="1">
          <a:spLocks noChangeArrowheads="1"/>
        </xdr:cNvSpPr>
      </xdr:nvSpPr>
      <xdr:spPr bwMode="auto">
        <a:xfrm>
          <a:off x="6276975" y="3514725"/>
          <a:ext cx="0" cy="31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075" name="Line 3"/>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3076" name="Line 4"/>
        <xdr:cNvSpPr>
          <a:spLocks noChangeShapeType="1"/>
        </xdr:cNvSpPr>
      </xdr:nvSpPr>
      <xdr:spPr bwMode="auto">
        <a:xfrm>
          <a:off x="6505575"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3077" name="Line 5"/>
        <xdr:cNvSpPr>
          <a:spLocks noChangeShapeType="1"/>
        </xdr:cNvSpPr>
      </xdr:nvSpPr>
      <xdr:spPr bwMode="auto">
        <a:xfrm>
          <a:off x="6505575" y="4876800"/>
          <a:ext cx="0" cy="0"/>
        </a:xfrm>
        <a:prstGeom prst="line">
          <a:avLst/>
        </a:prstGeom>
        <a:noFill/>
        <a:ln w="76200">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6145" name="Text Box 1"/>
        <xdr:cNvSpPr txBox="1">
          <a:spLocks noChangeArrowheads="1"/>
        </xdr:cNvSpPr>
      </xdr:nvSpPr>
      <xdr:spPr bwMode="auto">
        <a:xfrm>
          <a:off x="6276975" y="3514725"/>
          <a:ext cx="0" cy="31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099"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4100"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4101"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2" name="Text Box 1"/>
        <xdr:cNvSpPr txBox="1">
          <a:spLocks noChangeArrowheads="1"/>
        </xdr:cNvSpPr>
      </xdr:nvSpPr>
      <xdr:spPr bwMode="auto">
        <a:xfrm>
          <a:off x="6505575" y="16287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3" name="Text Box 2"/>
        <xdr:cNvSpPr txBox="1">
          <a:spLocks noChangeArrowheads="1"/>
        </xdr:cNvSpPr>
      </xdr:nvSpPr>
      <xdr:spPr bwMode="auto">
        <a:xfrm>
          <a:off x="65055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5"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6"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2" name="Text Box 1"/>
        <xdr:cNvSpPr txBox="1">
          <a:spLocks noChangeArrowheads="1"/>
        </xdr:cNvSpPr>
      </xdr:nvSpPr>
      <xdr:spPr bwMode="auto">
        <a:xfrm>
          <a:off x="6505575" y="16287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3" name="Text Box 2"/>
        <xdr:cNvSpPr txBox="1">
          <a:spLocks noChangeArrowheads="1"/>
        </xdr:cNvSpPr>
      </xdr:nvSpPr>
      <xdr:spPr bwMode="auto">
        <a:xfrm>
          <a:off x="65055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5"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6"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sp macro="" textlink="">
      <xdr:nvSpPr>
        <xdr:cNvPr id="2" name="Text Box 2"/>
        <xdr:cNvSpPr txBox="1">
          <a:spLocks noChangeArrowheads="1"/>
        </xdr:cNvSpPr>
      </xdr:nvSpPr>
      <xdr:spPr bwMode="auto">
        <a:xfrm>
          <a:off x="640080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 name="Line 3"/>
        <xdr:cNvSpPr>
          <a:spLocks noChangeShapeType="1"/>
        </xdr:cNvSpPr>
      </xdr:nvSpPr>
      <xdr:spPr bwMode="auto">
        <a:xfrm>
          <a:off x="6400800"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4" name="Line 4"/>
        <xdr:cNvSpPr>
          <a:spLocks noChangeShapeType="1"/>
        </xdr:cNvSpPr>
      </xdr:nvSpPr>
      <xdr:spPr bwMode="auto">
        <a:xfrm>
          <a:off x="6400800"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5" name="Line 5"/>
        <xdr:cNvSpPr>
          <a:spLocks noChangeShapeType="1"/>
        </xdr:cNvSpPr>
      </xdr:nvSpPr>
      <xdr:spPr bwMode="auto">
        <a:xfrm>
          <a:off x="6400800" y="4876800"/>
          <a:ext cx="0" cy="0"/>
        </a:xfrm>
        <a:prstGeom prst="line">
          <a:avLst/>
        </a:prstGeom>
        <a:noFill/>
        <a:ln w="76200">
          <a:solidFill>
            <a:srgbClr val="FF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sp macro="" textlink="">
      <xdr:nvSpPr>
        <xdr:cNvPr id="2" name="Text Box 2"/>
        <xdr:cNvSpPr txBox="1">
          <a:spLocks noChangeArrowheads="1"/>
        </xdr:cNvSpPr>
      </xdr:nvSpPr>
      <xdr:spPr bwMode="auto">
        <a:xfrm>
          <a:off x="640080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 name="Line 3"/>
        <xdr:cNvSpPr>
          <a:spLocks noChangeShapeType="1"/>
        </xdr:cNvSpPr>
      </xdr:nvSpPr>
      <xdr:spPr bwMode="auto">
        <a:xfrm>
          <a:off x="6400800"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4" name="Line 4"/>
        <xdr:cNvSpPr>
          <a:spLocks noChangeShapeType="1"/>
        </xdr:cNvSpPr>
      </xdr:nvSpPr>
      <xdr:spPr bwMode="auto">
        <a:xfrm>
          <a:off x="6400800"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5" name="Line 5"/>
        <xdr:cNvSpPr>
          <a:spLocks noChangeShapeType="1"/>
        </xdr:cNvSpPr>
      </xdr:nvSpPr>
      <xdr:spPr bwMode="auto">
        <a:xfrm>
          <a:off x="6400800" y="4876800"/>
          <a:ext cx="0" cy="0"/>
        </a:xfrm>
        <a:prstGeom prst="line">
          <a:avLst/>
        </a:prstGeom>
        <a:noFill/>
        <a:ln w="76200">
          <a:solidFill>
            <a:srgbClr val="FF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7</xdr:col>
      <xdr:colOff>0</xdr:colOff>
      <xdr:row>5</xdr:row>
      <xdr:rowOff>200025</xdr:rowOff>
    </xdr:from>
    <xdr:to>
      <xdr:col>7</xdr:col>
      <xdr:colOff>0</xdr:colOff>
      <xdr:row>5</xdr:row>
      <xdr:rowOff>200025</xdr:rowOff>
    </xdr:to>
    <xdr:sp macro="" textlink="">
      <xdr:nvSpPr>
        <xdr:cNvPr id="14339" name="Line 3"/>
        <xdr:cNvSpPr>
          <a:spLocks noChangeShapeType="1"/>
        </xdr:cNvSpPr>
      </xdr:nvSpPr>
      <xdr:spPr bwMode="auto">
        <a:xfrm>
          <a:off x="4972050" y="1343025"/>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0</xdr:rowOff>
    </xdr:from>
    <xdr:to>
      <xdr:col>7</xdr:col>
      <xdr:colOff>0</xdr:colOff>
      <xdr:row>19</xdr:row>
      <xdr:rowOff>0</xdr:rowOff>
    </xdr:to>
    <xdr:sp macro="" textlink="">
      <xdr:nvSpPr>
        <xdr:cNvPr id="14340" name="Line 4"/>
        <xdr:cNvSpPr>
          <a:spLocks noChangeShapeType="1"/>
        </xdr:cNvSpPr>
      </xdr:nvSpPr>
      <xdr:spPr bwMode="auto">
        <a:xfrm>
          <a:off x="4972050" y="4752975"/>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200025</xdr:rowOff>
    </xdr:from>
    <xdr:to>
      <xdr:col>7</xdr:col>
      <xdr:colOff>0</xdr:colOff>
      <xdr:row>19</xdr:row>
      <xdr:rowOff>200025</xdr:rowOff>
    </xdr:to>
    <xdr:sp macro="" textlink="">
      <xdr:nvSpPr>
        <xdr:cNvPr id="14341" name="Line 5"/>
        <xdr:cNvSpPr>
          <a:spLocks noChangeShapeType="1"/>
        </xdr:cNvSpPr>
      </xdr:nvSpPr>
      <xdr:spPr bwMode="auto">
        <a:xfrm>
          <a:off x="4972050" y="4953000"/>
          <a:ext cx="0" cy="0"/>
        </a:xfrm>
        <a:prstGeom prst="line">
          <a:avLst/>
        </a:prstGeom>
        <a:noFill/>
        <a:ln w="76200">
          <a:solidFill>
            <a:srgbClr val="FF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2" name="Text Box 2"/>
        <xdr:cNvSpPr txBox="1">
          <a:spLocks noChangeArrowheads="1"/>
        </xdr:cNvSpPr>
      </xdr:nvSpPr>
      <xdr:spPr bwMode="auto">
        <a:xfrm>
          <a:off x="497205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7</xdr:col>
      <xdr:colOff>0</xdr:colOff>
      <xdr:row>5</xdr:row>
      <xdr:rowOff>200025</xdr:rowOff>
    </xdr:from>
    <xdr:to>
      <xdr:col>7</xdr:col>
      <xdr:colOff>0</xdr:colOff>
      <xdr:row>5</xdr:row>
      <xdr:rowOff>200025</xdr:rowOff>
    </xdr:to>
    <xdr:sp macro="" textlink="">
      <xdr:nvSpPr>
        <xdr:cNvPr id="3" name="Line 3"/>
        <xdr:cNvSpPr>
          <a:spLocks noChangeShapeType="1"/>
        </xdr:cNvSpPr>
      </xdr:nvSpPr>
      <xdr:spPr bwMode="auto">
        <a:xfrm>
          <a:off x="4972050" y="1352550"/>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0</xdr:rowOff>
    </xdr:from>
    <xdr:to>
      <xdr:col>7</xdr:col>
      <xdr:colOff>0</xdr:colOff>
      <xdr:row>19</xdr:row>
      <xdr:rowOff>0</xdr:rowOff>
    </xdr:to>
    <xdr:sp macro="" textlink="">
      <xdr:nvSpPr>
        <xdr:cNvPr id="4" name="Line 4"/>
        <xdr:cNvSpPr>
          <a:spLocks noChangeShapeType="1"/>
        </xdr:cNvSpPr>
      </xdr:nvSpPr>
      <xdr:spPr bwMode="auto">
        <a:xfrm>
          <a:off x="4972050" y="4762500"/>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200025</xdr:rowOff>
    </xdr:from>
    <xdr:to>
      <xdr:col>7</xdr:col>
      <xdr:colOff>0</xdr:colOff>
      <xdr:row>19</xdr:row>
      <xdr:rowOff>200025</xdr:rowOff>
    </xdr:to>
    <xdr:sp macro="" textlink="">
      <xdr:nvSpPr>
        <xdr:cNvPr id="5" name="Line 5"/>
        <xdr:cNvSpPr>
          <a:spLocks noChangeShapeType="1"/>
        </xdr:cNvSpPr>
      </xdr:nvSpPr>
      <xdr:spPr bwMode="auto">
        <a:xfrm>
          <a:off x="4972050" y="4962525"/>
          <a:ext cx="0" cy="0"/>
        </a:xfrm>
        <a:prstGeom prst="line">
          <a:avLst/>
        </a:prstGeom>
        <a:noFill/>
        <a:ln w="76200">
          <a:solidFill>
            <a:srgbClr val="FF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pavilion/Desktop/&#20853;&#24235;&#30476;&#12487;&#12540;&#12479;/&#24179;&#25104;27&#24180;&#24230;&#38306;&#36899;/&#20853;&#24235;&#30476;&#31038;&#20250;&#20154;&#12463;&#12521;&#12502;&#12496;&#12489;&#12511;&#12531;&#12488;&#12531;&#36899;&#30431;/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53;&#24235;&#30476;&#12487;&#12540;&#12479;/&#20853;&#24235;&#30476;&#31038;&#20250;&#20154;&#12463;&#12521;&#12502;&#22243;&#20307;&#12522;&#12540;&#12464;&#25126;/&#12401;&#12381;&#12420;&#12429;&#36939;&#21942;&#26412;&#37096;/&#22823;&#20250;&#36939;&#21942;/&#20853;&#24235;&#30476;&#21332;&#20250;&#21508;&#36899;&#30431;&#22823;&#20250;/&#31038;&#20250;&#20154;&#36899;&#30431;/&#22243;&#20307;&#25126;/&#31532;&#65301;&#65302;&#22238;&#26149;&#23395;&#22243;&#20307;/&#20853;&#24235;&#30476;&#31038;&#20250;&#20154;&#12463;&#12521;&#12502;&#22243;&#20307;&#12522;&#12540;&#12464;&#25126;&#21442;&#21152;&#20104;&#23450;&#12463;&#12521;&#1247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121">
          <cell r="B121" t="str">
            <v>むささび会・B</v>
          </cell>
        </row>
        <row r="122">
          <cell r="B122" t="str">
            <v>赤とんぼ</v>
          </cell>
        </row>
        <row r="123">
          <cell r="B123" t="str">
            <v>DNA-R</v>
          </cell>
        </row>
        <row r="124">
          <cell r="B124" t="str">
            <v>零～ZERO～・D</v>
          </cell>
        </row>
        <row r="125">
          <cell r="B125" t="str">
            <v>TEAM BOSS</v>
          </cell>
        </row>
        <row r="126">
          <cell r="B126" t="str">
            <v>Cats</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2">
          <cell r="B2" t="str">
            <v>高砂BS・Ａ</v>
          </cell>
        </row>
        <row r="3">
          <cell r="B3" t="str">
            <v>Futures・A</v>
          </cell>
        </row>
        <row r="4">
          <cell r="B4" t="str">
            <v>シャトル・A</v>
          </cell>
        </row>
        <row r="5">
          <cell r="B5" t="str">
            <v>NISHIWAKI・A</v>
          </cell>
        </row>
        <row r="6">
          <cell r="B6" t="str">
            <v>PLAD・A</v>
          </cell>
        </row>
        <row r="7">
          <cell r="B7" t="str">
            <v>三木シャトル・A</v>
          </cell>
        </row>
        <row r="8">
          <cell r="B8" t="str">
            <v>Clear Chance・A</v>
          </cell>
        </row>
        <row r="9">
          <cell r="B9" t="str">
            <v>垂水クラブ・A</v>
          </cell>
        </row>
        <row r="11">
          <cell r="B11" t="str">
            <v>Treasures・A</v>
          </cell>
        </row>
        <row r="12">
          <cell r="B12" t="str">
            <v>我流・A</v>
          </cell>
        </row>
        <row r="13">
          <cell r="B13" t="str">
            <v>シャトル・B</v>
          </cell>
        </row>
        <row r="14">
          <cell r="B14" t="str">
            <v>DOCKERS</v>
          </cell>
        </row>
        <row r="15">
          <cell r="B15" t="str">
            <v>西播クラブ・A</v>
          </cell>
        </row>
        <row r="16">
          <cell r="B16" t="str">
            <v>Futures・B</v>
          </cell>
        </row>
        <row r="17">
          <cell r="B17" t="str">
            <v>Super Bird・A</v>
          </cell>
        </row>
        <row r="18">
          <cell r="B18" t="str">
            <v>零～ZERO～・A</v>
          </cell>
        </row>
        <row r="19">
          <cell r="B19" t="str">
            <v>ｳｯﾃﾞｨｼｬﾄﾙｽﾞ・A</v>
          </cell>
        </row>
        <row r="20">
          <cell r="B20" t="str">
            <v>銀－しろがね－</v>
          </cell>
        </row>
        <row r="21">
          <cell r="B21" t="str">
            <v>Volano・A</v>
          </cell>
        </row>
        <row r="22">
          <cell r="B22" t="str">
            <v>Junkie</v>
          </cell>
        </row>
        <row r="24">
          <cell r="B24" t="str">
            <v>安室SELFISH・A</v>
          </cell>
        </row>
        <row r="25">
          <cell r="B25" t="str">
            <v>難波クラブ</v>
          </cell>
        </row>
        <row r="26">
          <cell r="B26" t="str">
            <v>西播クラブ・B</v>
          </cell>
        </row>
        <row r="27">
          <cell r="B27" t="str">
            <v>成徳スマイル・A</v>
          </cell>
        </row>
        <row r="28">
          <cell r="B28" t="str">
            <v>NANASEA'Z・A</v>
          </cell>
        </row>
        <row r="29">
          <cell r="B29" t="str">
            <v>CHERRY</v>
          </cell>
        </row>
        <row r="30">
          <cell r="B30" t="str">
            <v>ACTIVEPlus</v>
          </cell>
        </row>
        <row r="31">
          <cell r="B31" t="str">
            <v>PLAD・B</v>
          </cell>
        </row>
        <row r="32">
          <cell r="B32" t="str">
            <v>はにーぃず・A</v>
          </cell>
        </row>
        <row r="33">
          <cell r="B33" t="str">
            <v>三木シャトル・B</v>
          </cell>
        </row>
        <row r="34">
          <cell r="B34" t="str">
            <v>垂水クラブ・B</v>
          </cell>
        </row>
        <row r="35">
          <cell r="B35" t="str">
            <v>TAJIMA・A</v>
          </cell>
        </row>
        <row r="37">
          <cell r="B37" t="str">
            <v>アイビー・A</v>
          </cell>
        </row>
        <row r="38">
          <cell r="B38" t="str">
            <v>Futures・C</v>
          </cell>
        </row>
        <row r="39">
          <cell r="B39" t="str">
            <v>しぇいくはんずKOBE・A</v>
          </cell>
        </row>
        <row r="40">
          <cell r="B40" t="str">
            <v>高砂BS・B</v>
          </cell>
        </row>
        <row r="41">
          <cell r="B41" t="str">
            <v>NISHIWAKI・B</v>
          </cell>
        </row>
        <row r="42">
          <cell r="B42" t="str">
            <v>Fresh SANDA</v>
          </cell>
        </row>
        <row r="43">
          <cell r="B43" t="str">
            <v>共済BC・A</v>
          </cell>
        </row>
        <row r="44">
          <cell r="B44" t="str">
            <v>N.U.S.H</v>
          </cell>
        </row>
        <row r="45">
          <cell r="B45" t="str">
            <v>Clear Chance・B</v>
          </cell>
        </row>
        <row r="46">
          <cell r="B46" t="str">
            <v>Volano・B</v>
          </cell>
        </row>
        <row r="47">
          <cell r="B47" t="str">
            <v>PANDORA</v>
          </cell>
        </row>
        <row r="48">
          <cell r="B48" t="str">
            <v>零～ZERO～・B</v>
          </cell>
        </row>
        <row r="50">
          <cell r="B50" t="str">
            <v>ブルーシャンス</v>
          </cell>
        </row>
        <row r="51">
          <cell r="B51" t="str">
            <v>RISING</v>
          </cell>
        </row>
        <row r="52">
          <cell r="B52" t="str">
            <v>三木シャトル・C</v>
          </cell>
        </row>
        <row r="53">
          <cell r="B53" t="str">
            <v>あすなろクラブ</v>
          </cell>
        </row>
        <row r="54">
          <cell r="B54" t="str">
            <v>SUCCESS</v>
          </cell>
        </row>
        <row r="55">
          <cell r="B55" t="str">
            <v>MYNS。・A</v>
          </cell>
        </row>
        <row r="56">
          <cell r="B56" t="str">
            <v>Piyopiyo・A</v>
          </cell>
        </row>
        <row r="57">
          <cell r="B57" t="str">
            <v>Treasures・B</v>
          </cell>
        </row>
        <row r="58">
          <cell r="B58" t="str">
            <v>NISHIWAKI・C</v>
          </cell>
        </row>
        <row r="59">
          <cell r="B59" t="str">
            <v>豊岡クラブ・A</v>
          </cell>
        </row>
        <row r="60">
          <cell r="B60" t="str">
            <v>安室SELFISH・B</v>
          </cell>
        </row>
        <row r="61">
          <cell r="B61" t="str">
            <v>Super Bird・B</v>
          </cell>
        </row>
        <row r="63">
          <cell r="B63" t="str">
            <v>Volano・C</v>
          </cell>
        </row>
        <row r="64">
          <cell r="B64" t="str">
            <v>武庫BC・A</v>
          </cell>
        </row>
        <row r="65">
          <cell r="B65" t="str">
            <v>CrazyMonkey・A</v>
          </cell>
        </row>
        <row r="66">
          <cell r="B66" t="str">
            <v>むささび会・A</v>
          </cell>
        </row>
        <row r="67">
          <cell r="B67" t="str">
            <v>猪名川クラブ</v>
          </cell>
        </row>
        <row r="68">
          <cell r="B68" t="str">
            <v>Plasma</v>
          </cell>
        </row>
        <row r="69">
          <cell r="B69" t="str">
            <v>竜神クラブ・A</v>
          </cell>
        </row>
        <row r="70">
          <cell r="B70" t="str">
            <v>赤壁～せきへき～・A</v>
          </cell>
        </row>
        <row r="71">
          <cell r="B71" t="str">
            <v>KAIMEI・A</v>
          </cell>
        </row>
        <row r="72">
          <cell r="B72" t="str">
            <v>バブルス</v>
          </cell>
        </row>
        <row r="73">
          <cell r="B73" t="str">
            <v>ｳｯﾃﾞｨｼｬﾄﾙｽﾞ・B</v>
          </cell>
        </row>
        <row r="74">
          <cell r="B74" t="str">
            <v>POO・A</v>
          </cell>
        </row>
        <row r="76">
          <cell r="B76" t="str">
            <v>スマッシュクラブ・A</v>
          </cell>
        </row>
        <row r="77">
          <cell r="B77" t="str">
            <v>CrazyMonkey・B</v>
          </cell>
        </row>
        <row r="78">
          <cell r="B78" t="str">
            <v>はにーぃず・B</v>
          </cell>
        </row>
        <row r="79">
          <cell r="B79" t="str">
            <v>HANDS・A</v>
          </cell>
        </row>
        <row r="80">
          <cell r="B80" t="str">
            <v>TAJIMA・B</v>
          </cell>
        </row>
        <row r="81">
          <cell r="B81" t="str">
            <v>ヤマヒサ倶楽部</v>
          </cell>
        </row>
        <row r="82">
          <cell r="B82" t="str">
            <v>ちぃむ なんぶ堂</v>
          </cell>
        </row>
        <row r="83">
          <cell r="B83" t="str">
            <v>豊岡クラブ・B</v>
          </cell>
        </row>
        <row r="84">
          <cell r="B84" t="str">
            <v>明石高専</v>
          </cell>
        </row>
        <row r="85">
          <cell r="B85" t="str">
            <v>アイビー・B</v>
          </cell>
        </row>
        <row r="86">
          <cell r="B86" t="str">
            <v>Piyopiyo・B</v>
          </cell>
        </row>
        <row r="87">
          <cell r="B87" t="str">
            <v>高砂BS・C(不)</v>
          </cell>
        </row>
        <row r="89">
          <cell r="B89" t="str">
            <v>零～ZERO～・C</v>
          </cell>
        </row>
        <row r="90">
          <cell r="B90" t="str">
            <v>NANASEA'Z・B</v>
          </cell>
        </row>
        <row r="91">
          <cell r="B91" t="str">
            <v>成徳スマイル・B</v>
          </cell>
        </row>
        <row r="92">
          <cell r="B92" t="str">
            <v>WINGS・A</v>
          </cell>
        </row>
        <row r="93">
          <cell r="B93" t="str">
            <v>ADVANCE</v>
          </cell>
        </row>
        <row r="94">
          <cell r="B94" t="str">
            <v>ボンバーズ</v>
          </cell>
        </row>
        <row r="95">
          <cell r="B95" t="str">
            <v>しぇいくはんずKOBE・B</v>
          </cell>
        </row>
        <row r="96">
          <cell r="B96" t="str">
            <v>共済BC・B</v>
          </cell>
        </row>
        <row r="97">
          <cell r="B97" t="str">
            <v>CAT・A</v>
          </cell>
        </row>
        <row r="98">
          <cell r="B98" t="str">
            <v>BUZZ・A</v>
          </cell>
        </row>
        <row r="99">
          <cell r="B99" t="str">
            <v>NANASEA'Z・C</v>
          </cell>
        </row>
        <row r="100">
          <cell r="B100" t="str">
            <v>我夢・A</v>
          </cell>
        </row>
        <row r="102">
          <cell r="B102" t="str">
            <v>シャトル・C</v>
          </cell>
        </row>
        <row r="103">
          <cell r="B103" t="str">
            <v>Super Bird・C</v>
          </cell>
        </row>
        <row r="104">
          <cell r="B104" t="str">
            <v>MYNS。・B</v>
          </cell>
        </row>
        <row r="105">
          <cell r="B105" t="str">
            <v>たつのBC</v>
          </cell>
        </row>
        <row r="106">
          <cell r="B106" t="str">
            <v>武庫BC・B</v>
          </cell>
        </row>
        <row r="107">
          <cell r="B107" t="str">
            <v>緑ヶ丘クラブ</v>
          </cell>
        </row>
        <row r="108">
          <cell r="B108" t="str">
            <v>ドレミ</v>
          </cell>
        </row>
        <row r="109">
          <cell r="B109" t="str">
            <v>COLORZ(不)</v>
          </cell>
        </row>
        <row r="110">
          <cell r="B110" t="str">
            <v>芦屋クラブ・A</v>
          </cell>
        </row>
        <row r="111">
          <cell r="B111" t="str">
            <v>統－すばる－</v>
          </cell>
        </row>
        <row r="112">
          <cell r="B112" t="str">
            <v>六甲クラブ・A</v>
          </cell>
        </row>
        <row r="113">
          <cell r="B113" t="str">
            <v>だぼ八</v>
          </cell>
        </row>
        <row r="115">
          <cell r="B115" t="str">
            <v>スマッシュクラブ・B</v>
          </cell>
        </row>
        <row r="116">
          <cell r="B116" t="str">
            <v>Clear Chance・C</v>
          </cell>
        </row>
        <row r="117">
          <cell r="B117" t="str">
            <v>神戸高専</v>
          </cell>
        </row>
        <row r="118">
          <cell r="B118" t="str">
            <v>MICRON</v>
          </cell>
        </row>
        <row r="119">
          <cell r="B119" t="str">
            <v>しぇいくはんずKOBE・C</v>
          </cell>
        </row>
        <row r="120">
          <cell r="B120" t="str">
            <v>KAIMEI・B</v>
          </cell>
        </row>
        <row r="121">
          <cell r="B121" t="str">
            <v>むささび会・B</v>
          </cell>
        </row>
        <row r="122">
          <cell r="B122" t="str">
            <v>赤とんぼ</v>
          </cell>
        </row>
        <row r="123">
          <cell r="B123" t="str">
            <v>DNA-R</v>
          </cell>
        </row>
        <row r="124">
          <cell r="B124" t="str">
            <v>零～ZERO～・D</v>
          </cell>
        </row>
        <row r="125">
          <cell r="B125" t="str">
            <v>TEAM BOSS</v>
          </cell>
        </row>
        <row r="126">
          <cell r="B126" t="str">
            <v>Cats</v>
          </cell>
        </row>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row r="134">
          <cell r="B134" t="str">
            <v>BUZZ・B</v>
          </cell>
        </row>
        <row r="135">
          <cell r="B135" t="str">
            <v>赤壁～せきへき～・B</v>
          </cell>
        </row>
        <row r="136">
          <cell r="B136" t="str">
            <v>Treasures・C</v>
          </cell>
        </row>
        <row r="137">
          <cell r="B137" t="str">
            <v>しぇいくはんずKOBE・D</v>
          </cell>
        </row>
        <row r="138">
          <cell r="B138" t="str">
            <v>NANASEA'Z・D</v>
          </cell>
        </row>
        <row r="139">
          <cell r="B139" t="str">
            <v>BUZZ・C</v>
          </cell>
        </row>
        <row r="141">
          <cell r="B141" t="str">
            <v>Super Bird・D</v>
          </cell>
        </row>
        <row r="142">
          <cell r="B142" t="str">
            <v>アイビー・C</v>
          </cell>
        </row>
        <row r="143">
          <cell r="B143" t="str">
            <v>スマッシュクラブ・C</v>
          </cell>
        </row>
        <row r="144">
          <cell r="B144" t="str">
            <v>WINGS・B</v>
          </cell>
        </row>
        <row r="145">
          <cell r="B145" t="str">
            <v>Gambler's</v>
          </cell>
        </row>
        <row r="146">
          <cell r="B146" t="str">
            <v>WeeD</v>
          </cell>
        </row>
        <row r="147">
          <cell r="B147" t="str">
            <v>Super Bird・E</v>
          </cell>
        </row>
        <row r="148">
          <cell r="B148" t="str">
            <v>ATOM・B</v>
          </cell>
        </row>
        <row r="149">
          <cell r="B149" t="str">
            <v>ウッディシャトルズ・C</v>
          </cell>
        </row>
        <row r="150">
          <cell r="B150" t="str">
            <v>はにーぃず・C</v>
          </cell>
        </row>
        <row r="151">
          <cell r="B151" t="str">
            <v>芦屋クラブ・B</v>
          </cell>
        </row>
        <row r="152">
          <cell r="B152" t="str">
            <v>伊丹BC</v>
          </cell>
        </row>
        <row r="154">
          <cell r="B154" t="str">
            <v>垂水クラブ・C</v>
          </cell>
        </row>
        <row r="155">
          <cell r="B155" t="str">
            <v>AQUA</v>
          </cell>
        </row>
        <row r="156">
          <cell r="B156" t="str">
            <v>KAIMEI・C</v>
          </cell>
        </row>
        <row r="157">
          <cell r="B157" t="str">
            <v>六甲クラブ・B</v>
          </cell>
        </row>
        <row r="158">
          <cell r="B158" t="str">
            <v>アイビー･D</v>
          </cell>
        </row>
        <row r="159">
          <cell r="B159" t="str">
            <v>Rock on</v>
          </cell>
        </row>
        <row r="160">
          <cell r="B160" t="str">
            <v>POO・B</v>
          </cell>
        </row>
        <row r="161">
          <cell r="B161" t="str">
            <v>HANDS・B</v>
          </cell>
        </row>
        <row r="162">
          <cell r="B162" t="str">
            <v>プリッツ</v>
          </cell>
        </row>
        <row r="163">
          <cell r="B163" t="str">
            <v>ぐるぐるパンチ・B</v>
          </cell>
        </row>
        <row r="164">
          <cell r="B164" t="str">
            <v>Wシルバー</v>
          </cell>
        </row>
        <row r="165">
          <cell r="B165" t="str">
            <v>我夢・B</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AU410"/>
  <sheetViews>
    <sheetView workbookViewId="0">
      <selection activeCell="C1" sqref="C1"/>
    </sheetView>
  </sheetViews>
  <sheetFormatPr defaultRowHeight="13.5"/>
  <cols>
    <col min="1" max="1" width="8.125" style="2" customWidth="1"/>
    <col min="2" max="2" width="17.5" style="2" customWidth="1"/>
    <col min="3" max="3" width="19.75" customWidth="1"/>
    <col min="4" max="4" width="10.25" bestFit="1" customWidth="1"/>
    <col min="5" max="6" width="9" hidden="1" customWidth="1"/>
    <col min="7" max="7" width="17.75" hidden="1" customWidth="1"/>
    <col min="8" max="8" width="9" hidden="1" customWidth="1"/>
    <col min="9" max="9" width="21.375" hidden="1" customWidth="1"/>
    <col min="10" max="11" width="9" hidden="1" customWidth="1"/>
    <col min="12" max="12" width="9" customWidth="1"/>
    <col min="13" max="13" width="21.125" customWidth="1"/>
    <col min="14" max="14" width="0" hidden="1" customWidth="1"/>
    <col min="15" max="17" width="10.625" style="1" hidden="1" customWidth="1"/>
    <col min="18" max="19" width="0" hidden="1" customWidth="1"/>
    <col min="24" max="24" width="3.75" hidden="1" customWidth="1"/>
    <col min="26" max="26" width="11.25" style="1" customWidth="1"/>
    <col min="27" max="27" width="8.25" hidden="1" customWidth="1"/>
    <col min="28" max="28" width="8.25" customWidth="1"/>
    <col min="29" max="29" width="4.375" hidden="1" customWidth="1"/>
    <col min="30" max="30" width="57.25" customWidth="1"/>
    <col min="31" max="31" width="6.5" hidden="1" customWidth="1"/>
    <col min="32" max="32" width="15.25" style="145" customWidth="1"/>
    <col min="33" max="33" width="10.5" style="145" bestFit="1" customWidth="1"/>
    <col min="34" max="34" width="20" customWidth="1"/>
    <col min="35" max="35" width="5.625" hidden="1" customWidth="1"/>
    <col min="36" max="36" width="8" style="2" customWidth="1"/>
    <col min="37" max="37" width="12.375" customWidth="1"/>
    <col min="38" max="38" width="16.5" style="1" customWidth="1"/>
    <col min="39" max="39" width="11.625" hidden="1" customWidth="1"/>
    <col min="40" max="40" width="12.25" style="1" hidden="1" customWidth="1"/>
    <col min="41" max="41" width="17.125" hidden="1" customWidth="1"/>
    <col min="42" max="42" width="23" customWidth="1"/>
    <col min="43" max="43" width="22.5" customWidth="1"/>
    <col min="44" max="44" width="20.5" customWidth="1"/>
  </cols>
  <sheetData>
    <row r="1" spans="1:47" ht="14.25" thickBot="1">
      <c r="A1" s="587" t="s">
        <v>774</v>
      </c>
      <c r="B1" s="587"/>
      <c r="M1" s="281" t="s">
        <v>501</v>
      </c>
    </row>
    <row r="2" spans="1:47" ht="26.25" customHeight="1" thickBot="1">
      <c r="A2" s="585" t="s">
        <v>775</v>
      </c>
      <c r="B2" s="586"/>
      <c r="C2" s="566" t="s">
        <v>500</v>
      </c>
      <c r="D2" s="283" t="str">
        <f>IF(M2="","",VLOOKUP(M2,$A$255:$B$400,2,FALSE))</f>
        <v xml:space="preserve"> </v>
      </c>
      <c r="L2" s="282" t="s">
        <v>499</v>
      </c>
      <c r="M2" s="356" t="s">
        <v>780</v>
      </c>
      <c r="T2" s="312" t="s">
        <v>625</v>
      </c>
      <c r="AH2" s="307" t="s">
        <v>623</v>
      </c>
      <c r="AJ2" s="2" t="s">
        <v>620</v>
      </c>
      <c r="AP2" s="306" t="s">
        <v>621</v>
      </c>
      <c r="AQ2" s="308" t="s">
        <v>623</v>
      </c>
      <c r="AR2" s="307" t="s">
        <v>622</v>
      </c>
    </row>
    <row r="3" spans="1:47" ht="17.25" customHeight="1">
      <c r="A3" s="588" t="s">
        <v>776</v>
      </c>
      <c r="B3" s="588"/>
      <c r="C3" s="589" t="s">
        <v>777</v>
      </c>
      <c r="D3" s="589"/>
      <c r="E3" s="589"/>
      <c r="F3" s="589"/>
      <c r="G3" s="589"/>
      <c r="H3" s="589"/>
      <c r="I3" s="589"/>
      <c r="J3" s="589"/>
      <c r="K3" s="589"/>
      <c r="L3" s="589"/>
      <c r="M3" s="590" t="s">
        <v>778</v>
      </c>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row>
    <row r="4" spans="1:47">
      <c r="A4" s="573" t="s">
        <v>110</v>
      </c>
      <c r="B4" s="574" t="s">
        <v>207</v>
      </c>
      <c r="C4" s="249" t="s">
        <v>624</v>
      </c>
      <c r="D4" s="249" t="s">
        <v>1</v>
      </c>
      <c r="E4" s="249" t="s">
        <v>2</v>
      </c>
      <c r="F4" s="249" t="s">
        <v>3</v>
      </c>
      <c r="G4" s="249" t="s">
        <v>4</v>
      </c>
      <c r="H4" s="249" t="s">
        <v>5</v>
      </c>
      <c r="I4" s="249" t="s">
        <v>6</v>
      </c>
      <c r="J4" s="249" t="s">
        <v>7</v>
      </c>
      <c r="K4" s="249" t="s">
        <v>8</v>
      </c>
      <c r="L4" s="249" t="s">
        <v>9</v>
      </c>
      <c r="M4" s="581" t="s">
        <v>781</v>
      </c>
      <c r="N4" s="90" t="s">
        <v>11</v>
      </c>
      <c r="O4" s="91" t="s">
        <v>12</v>
      </c>
      <c r="P4" s="91" t="s">
        <v>13</v>
      </c>
      <c r="Q4" s="91" t="s">
        <v>14</v>
      </c>
      <c r="R4" s="90" t="s">
        <v>15</v>
      </c>
      <c r="S4" s="90" t="s">
        <v>16</v>
      </c>
      <c r="T4" s="90" t="s">
        <v>17</v>
      </c>
      <c r="U4" s="90" t="s">
        <v>18</v>
      </c>
      <c r="V4" s="90" t="s">
        <v>19</v>
      </c>
      <c r="W4" s="90" t="s">
        <v>20</v>
      </c>
      <c r="X4" s="90" t="s">
        <v>21</v>
      </c>
      <c r="Y4" s="90" t="s">
        <v>22</v>
      </c>
      <c r="Z4" s="91" t="s">
        <v>23</v>
      </c>
      <c r="AA4" s="90" t="s">
        <v>24</v>
      </c>
      <c r="AB4" s="90" t="s">
        <v>25</v>
      </c>
      <c r="AC4" s="90" t="s">
        <v>26</v>
      </c>
      <c r="AD4" s="90" t="s">
        <v>27</v>
      </c>
      <c r="AE4" s="90" t="s">
        <v>28</v>
      </c>
      <c r="AF4" s="275" t="s">
        <v>498</v>
      </c>
      <c r="AG4" s="140" t="s">
        <v>209</v>
      </c>
      <c r="AH4" s="90" t="s">
        <v>112</v>
      </c>
      <c r="AI4" s="90" t="s">
        <v>30</v>
      </c>
      <c r="AJ4" s="254" t="s">
        <v>31</v>
      </c>
      <c r="AK4" s="90" t="s">
        <v>32</v>
      </c>
      <c r="AL4" s="91" t="s">
        <v>33</v>
      </c>
      <c r="AM4" s="90" t="s">
        <v>34</v>
      </c>
      <c r="AN4" s="91" t="s">
        <v>35</v>
      </c>
      <c r="AO4" s="90" t="s">
        <v>36</v>
      </c>
      <c r="AP4" s="387" t="s">
        <v>37</v>
      </c>
      <c r="AQ4" s="90" t="s">
        <v>114</v>
      </c>
      <c r="AR4" s="276" t="s">
        <v>210</v>
      </c>
    </row>
    <row r="5" spans="1:47">
      <c r="A5" s="105">
        <v>1</v>
      </c>
      <c r="B5" s="233" t="str">
        <f t="shared" ref="B5:B68" si="0">T5&amp;" "&amp;U5</f>
        <v xml:space="preserve"> </v>
      </c>
      <c r="C5" s="309"/>
      <c r="D5" s="473"/>
      <c r="E5" s="309"/>
      <c r="F5" s="309"/>
      <c r="G5" s="309"/>
      <c r="H5" s="309"/>
      <c r="I5" s="309"/>
      <c r="J5" s="309"/>
      <c r="K5" s="309"/>
      <c r="L5" s="309"/>
      <c r="M5" s="579"/>
      <c r="N5" s="70"/>
      <c r="O5" s="71"/>
      <c r="P5" s="71"/>
      <c r="Q5" s="71"/>
      <c r="R5" s="70"/>
      <c r="S5" s="70"/>
      <c r="T5" s="72"/>
      <c r="U5" s="72"/>
      <c r="V5" s="72"/>
      <c r="W5" s="72"/>
      <c r="X5" s="70"/>
      <c r="Y5" s="72"/>
      <c r="Z5" s="73"/>
      <c r="AA5" s="70"/>
      <c r="AB5" s="72"/>
      <c r="AC5" s="70"/>
      <c r="AD5" s="72"/>
      <c r="AE5" s="70"/>
      <c r="AF5" s="227"/>
      <c r="AG5" s="227"/>
      <c r="AH5" s="227"/>
      <c r="AI5" s="70"/>
      <c r="AJ5" s="255"/>
      <c r="AK5" s="70"/>
      <c r="AL5" s="71"/>
      <c r="AM5" s="70"/>
      <c r="AN5" s="71"/>
      <c r="AO5" s="70"/>
      <c r="AP5" s="70"/>
      <c r="AQ5" s="305"/>
      <c r="AR5" s="278"/>
    </row>
    <row r="6" spans="1:47">
      <c r="A6" s="105">
        <v>2</v>
      </c>
      <c r="B6" s="233" t="str">
        <f>T6&amp;" "&amp;U6</f>
        <v xml:space="preserve"> </v>
      </c>
      <c r="C6" s="310"/>
      <c r="D6" s="473"/>
      <c r="E6" s="310"/>
      <c r="F6" s="310"/>
      <c r="G6" s="310"/>
      <c r="H6" s="310"/>
      <c r="I6" s="310"/>
      <c r="J6" s="310"/>
      <c r="K6" s="310"/>
      <c r="L6" s="310"/>
      <c r="M6" s="579"/>
      <c r="N6" s="70"/>
      <c r="O6" s="71"/>
      <c r="P6" s="71"/>
      <c r="Q6" s="71"/>
      <c r="R6" s="70"/>
      <c r="S6" s="70"/>
      <c r="T6" s="72"/>
      <c r="U6" s="72"/>
      <c r="V6" s="72"/>
      <c r="W6" s="72"/>
      <c r="X6" s="70"/>
      <c r="Y6" s="72"/>
      <c r="Z6" s="73"/>
      <c r="AA6" s="70"/>
      <c r="AB6" s="72"/>
      <c r="AC6" s="70"/>
      <c r="AD6" s="72"/>
      <c r="AE6" s="70"/>
      <c r="AF6" s="227"/>
      <c r="AG6" s="227"/>
      <c r="AH6" s="227"/>
      <c r="AI6" s="70"/>
      <c r="AJ6" s="255"/>
      <c r="AK6" s="70"/>
      <c r="AL6" s="71"/>
      <c r="AM6" s="70"/>
      <c r="AN6" s="71"/>
      <c r="AO6" s="70"/>
      <c r="AP6" s="70"/>
      <c r="AQ6" s="305"/>
      <c r="AR6" s="278"/>
    </row>
    <row r="7" spans="1:47">
      <c r="A7" s="105">
        <v>3</v>
      </c>
      <c r="B7" s="233" t="str">
        <f>T7&amp;" "&amp;U7</f>
        <v xml:space="preserve"> </v>
      </c>
      <c r="C7" s="310"/>
      <c r="D7" s="473"/>
      <c r="E7" s="310"/>
      <c r="F7" s="310"/>
      <c r="G7" s="310"/>
      <c r="H7" s="310"/>
      <c r="I7" s="310"/>
      <c r="J7" s="310"/>
      <c r="K7" s="310"/>
      <c r="L7" s="310"/>
      <c r="M7" s="579"/>
      <c r="N7" s="70"/>
      <c r="O7" s="71"/>
      <c r="P7" s="71"/>
      <c r="Q7" s="71"/>
      <c r="R7" s="70"/>
      <c r="S7" s="70"/>
      <c r="T7" s="72"/>
      <c r="U7" s="72"/>
      <c r="V7" s="72"/>
      <c r="W7" s="72"/>
      <c r="X7" s="70"/>
      <c r="Y7" s="72"/>
      <c r="Z7" s="73"/>
      <c r="AA7" s="70"/>
      <c r="AB7" s="72"/>
      <c r="AC7" s="70"/>
      <c r="AD7" s="72"/>
      <c r="AE7" s="70"/>
      <c r="AF7" s="227"/>
      <c r="AG7" s="227"/>
      <c r="AH7" s="227"/>
      <c r="AI7" s="70"/>
      <c r="AJ7" s="255"/>
      <c r="AK7" s="70"/>
      <c r="AL7" s="71"/>
      <c r="AM7" s="70"/>
      <c r="AN7" s="71"/>
      <c r="AO7" s="70"/>
      <c r="AP7" s="70"/>
      <c r="AQ7" s="305"/>
      <c r="AR7" s="278"/>
    </row>
    <row r="8" spans="1:47">
      <c r="A8" s="105">
        <v>4</v>
      </c>
      <c r="B8" s="233" t="str">
        <f>T8&amp;" "&amp;U8</f>
        <v xml:space="preserve"> </v>
      </c>
      <c r="C8" s="310"/>
      <c r="D8" s="473"/>
      <c r="E8" s="310"/>
      <c r="F8" s="310"/>
      <c r="G8" s="310"/>
      <c r="H8" s="310"/>
      <c r="I8" s="310"/>
      <c r="J8" s="310"/>
      <c r="K8" s="310"/>
      <c r="L8" s="310"/>
      <c r="M8" s="579"/>
      <c r="N8" s="70"/>
      <c r="O8" s="71"/>
      <c r="P8" s="71"/>
      <c r="Q8" s="71"/>
      <c r="R8" s="70"/>
      <c r="S8" s="70"/>
      <c r="T8" s="72"/>
      <c r="U8" s="72"/>
      <c r="V8" s="72"/>
      <c r="W8" s="72"/>
      <c r="X8" s="70"/>
      <c r="Y8" s="72"/>
      <c r="Z8" s="73"/>
      <c r="AA8" s="70"/>
      <c r="AB8" s="72"/>
      <c r="AC8" s="70"/>
      <c r="AD8" s="72"/>
      <c r="AE8" s="70"/>
      <c r="AF8" s="227"/>
      <c r="AG8" s="227"/>
      <c r="AH8" s="227"/>
      <c r="AI8" s="70"/>
      <c r="AJ8" s="255"/>
      <c r="AK8" s="70"/>
      <c r="AL8" s="71"/>
      <c r="AM8" s="70"/>
      <c r="AN8" s="71"/>
      <c r="AO8" s="70"/>
      <c r="AP8" s="70"/>
      <c r="AQ8" s="305"/>
      <c r="AR8" s="278"/>
    </row>
    <row r="9" spans="1:47">
      <c r="A9" s="105">
        <v>5</v>
      </c>
      <c r="B9" s="233" t="str">
        <f>T9&amp;" "&amp;U9</f>
        <v xml:space="preserve"> </v>
      </c>
      <c r="C9" s="310"/>
      <c r="D9" s="473"/>
      <c r="E9" s="310"/>
      <c r="F9" s="310"/>
      <c r="G9" s="310"/>
      <c r="H9" s="310"/>
      <c r="I9" s="310"/>
      <c r="J9" s="310"/>
      <c r="K9" s="310"/>
      <c r="L9" s="310"/>
      <c r="M9" s="579"/>
      <c r="N9" s="70"/>
      <c r="O9" s="71"/>
      <c r="P9" s="71"/>
      <c r="Q9" s="71"/>
      <c r="R9" s="70"/>
      <c r="S9" s="70"/>
      <c r="T9" s="72"/>
      <c r="U9" s="72"/>
      <c r="V9" s="72"/>
      <c r="W9" s="72"/>
      <c r="X9" s="70"/>
      <c r="Y9" s="72"/>
      <c r="Z9" s="73"/>
      <c r="AA9" s="70"/>
      <c r="AB9" s="72"/>
      <c r="AC9" s="70"/>
      <c r="AD9" s="72"/>
      <c r="AE9" s="70"/>
      <c r="AF9" s="227"/>
      <c r="AG9" s="227"/>
      <c r="AH9" s="227"/>
      <c r="AI9" s="70"/>
      <c r="AJ9" s="255"/>
      <c r="AK9" s="70"/>
      <c r="AL9" s="71"/>
      <c r="AM9" s="70"/>
      <c r="AN9" s="71"/>
      <c r="AO9" s="70"/>
      <c r="AP9" s="70"/>
      <c r="AQ9" s="305"/>
      <c r="AR9" s="278"/>
    </row>
    <row r="10" spans="1:47">
      <c r="A10" s="105">
        <v>6</v>
      </c>
      <c r="B10" s="233" t="str">
        <f>T10&amp;" "&amp;U10</f>
        <v xml:space="preserve"> </v>
      </c>
      <c r="C10" s="310"/>
      <c r="D10" s="473"/>
      <c r="E10" s="310"/>
      <c r="F10" s="310"/>
      <c r="G10" s="310"/>
      <c r="H10" s="310"/>
      <c r="I10" s="310"/>
      <c r="J10" s="310"/>
      <c r="K10" s="310"/>
      <c r="L10" s="310"/>
      <c r="M10" s="579"/>
      <c r="N10" s="70"/>
      <c r="O10" s="71"/>
      <c r="P10" s="71"/>
      <c r="Q10" s="71"/>
      <c r="R10" s="70"/>
      <c r="S10" s="70"/>
      <c r="T10" s="72"/>
      <c r="U10" s="72"/>
      <c r="V10" s="72"/>
      <c r="W10" s="72"/>
      <c r="X10" s="70"/>
      <c r="Y10" s="72"/>
      <c r="Z10" s="73"/>
      <c r="AA10" s="70"/>
      <c r="AB10" s="72"/>
      <c r="AC10" s="70"/>
      <c r="AD10" s="72"/>
      <c r="AE10" s="70"/>
      <c r="AF10" s="227"/>
      <c r="AG10" s="227"/>
      <c r="AH10" s="227"/>
      <c r="AI10" s="70"/>
      <c r="AJ10" s="255"/>
      <c r="AK10" s="70"/>
      <c r="AL10" s="71"/>
      <c r="AM10" s="70"/>
      <c r="AN10" s="71"/>
      <c r="AO10" s="70"/>
      <c r="AP10" s="70"/>
      <c r="AQ10" s="305"/>
      <c r="AR10" s="278"/>
    </row>
    <row r="11" spans="1:47">
      <c r="A11" s="105">
        <v>7</v>
      </c>
      <c r="B11" s="233" t="str">
        <f t="shared" si="0"/>
        <v xml:space="preserve"> </v>
      </c>
      <c r="C11" s="310"/>
      <c r="D11" s="473"/>
      <c r="E11" s="310"/>
      <c r="F11" s="310"/>
      <c r="G11" s="310"/>
      <c r="H11" s="310"/>
      <c r="I11" s="310"/>
      <c r="J11" s="310"/>
      <c r="K11" s="310"/>
      <c r="L11" s="310"/>
      <c r="M11" s="579"/>
      <c r="N11" s="70"/>
      <c r="O11" s="71"/>
      <c r="P11" s="71"/>
      <c r="Q11" s="71"/>
      <c r="R11" s="70"/>
      <c r="S11" s="70"/>
      <c r="T11" s="72"/>
      <c r="U11" s="72"/>
      <c r="V11" s="72"/>
      <c r="W11" s="72"/>
      <c r="X11" s="70"/>
      <c r="Y11" s="72"/>
      <c r="Z11" s="73"/>
      <c r="AA11" s="70"/>
      <c r="AB11" s="72"/>
      <c r="AC11" s="70"/>
      <c r="AD11" s="72"/>
      <c r="AE11" s="70"/>
      <c r="AF11" s="227"/>
      <c r="AG11" s="227"/>
      <c r="AH11" s="227"/>
      <c r="AI11" s="70"/>
      <c r="AJ11" s="255"/>
      <c r="AK11" s="70"/>
      <c r="AL11" s="71"/>
      <c r="AM11" s="70"/>
      <c r="AN11" s="71"/>
      <c r="AO11" s="70"/>
      <c r="AP11" s="70"/>
      <c r="AQ11" s="305"/>
      <c r="AR11" s="278"/>
    </row>
    <row r="12" spans="1:47">
      <c r="A12" s="105">
        <v>8</v>
      </c>
      <c r="B12" s="233" t="str">
        <f t="shared" si="0"/>
        <v xml:space="preserve"> </v>
      </c>
      <c r="C12" s="310"/>
      <c r="D12" s="473"/>
      <c r="E12" s="310"/>
      <c r="F12" s="310"/>
      <c r="G12" s="310"/>
      <c r="H12" s="310"/>
      <c r="I12" s="310"/>
      <c r="J12" s="310"/>
      <c r="K12" s="310"/>
      <c r="L12" s="310"/>
      <c r="M12" s="579"/>
      <c r="N12" s="70"/>
      <c r="O12" s="71"/>
      <c r="P12" s="71"/>
      <c r="Q12" s="71"/>
      <c r="R12" s="70"/>
      <c r="S12" s="70"/>
      <c r="T12" s="72"/>
      <c r="U12" s="72"/>
      <c r="V12" s="72"/>
      <c r="W12" s="72"/>
      <c r="X12" s="70"/>
      <c r="Y12" s="72"/>
      <c r="Z12" s="73"/>
      <c r="AA12" s="70"/>
      <c r="AB12" s="72"/>
      <c r="AC12" s="70"/>
      <c r="AD12" s="72"/>
      <c r="AE12" s="70"/>
      <c r="AF12" s="227"/>
      <c r="AG12" s="227"/>
      <c r="AH12" s="227"/>
      <c r="AI12" s="70"/>
      <c r="AJ12" s="255"/>
      <c r="AK12" s="70"/>
      <c r="AL12" s="71"/>
      <c r="AM12" s="70"/>
      <c r="AN12" s="71"/>
      <c r="AO12" s="70"/>
      <c r="AP12" s="70"/>
      <c r="AQ12" s="305"/>
      <c r="AR12" s="278"/>
      <c r="AU12" s="123"/>
    </row>
    <row r="13" spans="1:47">
      <c r="A13" s="105">
        <v>9</v>
      </c>
      <c r="B13" s="233" t="str">
        <f t="shared" si="0"/>
        <v xml:space="preserve"> </v>
      </c>
      <c r="C13" s="310"/>
      <c r="D13" s="473"/>
      <c r="E13" s="310"/>
      <c r="F13" s="310"/>
      <c r="G13" s="310"/>
      <c r="H13" s="310"/>
      <c r="I13" s="310"/>
      <c r="J13" s="310"/>
      <c r="K13" s="310"/>
      <c r="L13" s="310"/>
      <c r="M13" s="579"/>
      <c r="N13" s="70"/>
      <c r="O13" s="71"/>
      <c r="P13" s="71"/>
      <c r="Q13" s="71"/>
      <c r="R13" s="70"/>
      <c r="S13" s="70"/>
      <c r="T13" s="72"/>
      <c r="U13" s="72"/>
      <c r="V13" s="72"/>
      <c r="W13" s="72"/>
      <c r="X13" s="70"/>
      <c r="Y13" s="72"/>
      <c r="Z13" s="73"/>
      <c r="AA13" s="70"/>
      <c r="AB13" s="72"/>
      <c r="AC13" s="70"/>
      <c r="AD13" s="72"/>
      <c r="AE13" s="70"/>
      <c r="AF13" s="227"/>
      <c r="AG13" s="227"/>
      <c r="AH13" s="227"/>
      <c r="AI13" s="70"/>
      <c r="AJ13" s="255"/>
      <c r="AK13" s="70"/>
      <c r="AL13" s="71"/>
      <c r="AM13" s="70"/>
      <c r="AN13" s="71"/>
      <c r="AO13" s="70"/>
      <c r="AP13" s="70"/>
      <c r="AQ13" s="305"/>
      <c r="AR13" s="278"/>
    </row>
    <row r="14" spans="1:47">
      <c r="A14" s="105">
        <v>10</v>
      </c>
      <c r="B14" s="233" t="str">
        <f t="shared" si="0"/>
        <v xml:space="preserve"> </v>
      </c>
      <c r="C14" s="310"/>
      <c r="D14" s="473"/>
      <c r="E14" s="310"/>
      <c r="F14" s="310"/>
      <c r="G14" s="310"/>
      <c r="H14" s="310"/>
      <c r="I14" s="310"/>
      <c r="J14" s="310"/>
      <c r="K14" s="310"/>
      <c r="L14" s="310"/>
      <c r="M14" s="579"/>
      <c r="N14" s="70"/>
      <c r="O14" s="71"/>
      <c r="P14" s="71"/>
      <c r="Q14" s="71"/>
      <c r="R14" s="70"/>
      <c r="S14" s="70"/>
      <c r="T14" s="72"/>
      <c r="U14" s="72"/>
      <c r="V14" s="72"/>
      <c r="W14" s="72"/>
      <c r="X14" s="70"/>
      <c r="Y14" s="72"/>
      <c r="Z14" s="73"/>
      <c r="AA14" s="70"/>
      <c r="AB14" s="72"/>
      <c r="AC14" s="70"/>
      <c r="AD14" s="72"/>
      <c r="AE14" s="70"/>
      <c r="AF14" s="227"/>
      <c r="AG14" s="227"/>
      <c r="AH14" s="227"/>
      <c r="AI14" s="70"/>
      <c r="AJ14" s="255"/>
      <c r="AK14" s="70"/>
      <c r="AL14" s="71"/>
      <c r="AM14" s="70"/>
      <c r="AN14" s="71"/>
      <c r="AO14" s="70"/>
      <c r="AP14" s="70"/>
      <c r="AQ14" s="305"/>
      <c r="AR14" s="278"/>
    </row>
    <row r="15" spans="1:47">
      <c r="A15" s="105">
        <v>11</v>
      </c>
      <c r="B15" s="233" t="str">
        <f t="shared" si="0"/>
        <v xml:space="preserve"> </v>
      </c>
      <c r="C15" s="310"/>
      <c r="D15" s="473"/>
      <c r="E15" s="310"/>
      <c r="F15" s="310"/>
      <c r="G15" s="310"/>
      <c r="H15" s="310"/>
      <c r="I15" s="310"/>
      <c r="J15" s="310"/>
      <c r="K15" s="310"/>
      <c r="L15" s="310"/>
      <c r="M15" s="579"/>
      <c r="N15" s="70"/>
      <c r="O15" s="71"/>
      <c r="P15" s="71"/>
      <c r="Q15" s="71"/>
      <c r="R15" s="70"/>
      <c r="S15" s="70"/>
      <c r="T15" s="72"/>
      <c r="U15" s="72"/>
      <c r="V15" s="72"/>
      <c r="W15" s="72"/>
      <c r="X15" s="70"/>
      <c r="Y15" s="72"/>
      <c r="Z15" s="73"/>
      <c r="AA15" s="70"/>
      <c r="AB15" s="72"/>
      <c r="AC15" s="70"/>
      <c r="AD15" s="72"/>
      <c r="AE15" s="70"/>
      <c r="AF15" s="227"/>
      <c r="AG15" s="227"/>
      <c r="AH15" s="227"/>
      <c r="AI15" s="70"/>
      <c r="AJ15" s="255"/>
      <c r="AK15" s="70"/>
      <c r="AL15" s="71"/>
      <c r="AM15" s="70"/>
      <c r="AN15" s="71"/>
      <c r="AO15" s="70"/>
      <c r="AP15" s="70"/>
      <c r="AQ15" s="305"/>
      <c r="AR15" s="278"/>
    </row>
    <row r="16" spans="1:47">
      <c r="A16" s="105">
        <v>12</v>
      </c>
      <c r="B16" s="233" t="str">
        <f t="shared" si="0"/>
        <v xml:space="preserve"> </v>
      </c>
      <c r="C16" s="310"/>
      <c r="D16" s="473"/>
      <c r="E16" s="310"/>
      <c r="F16" s="310"/>
      <c r="G16" s="310"/>
      <c r="H16" s="310"/>
      <c r="I16" s="310"/>
      <c r="J16" s="310"/>
      <c r="K16" s="310"/>
      <c r="L16" s="310"/>
      <c r="M16" s="579"/>
      <c r="N16" s="70"/>
      <c r="O16" s="71"/>
      <c r="P16" s="71"/>
      <c r="Q16" s="71"/>
      <c r="R16" s="70"/>
      <c r="S16" s="70"/>
      <c r="T16" s="72"/>
      <c r="U16" s="72"/>
      <c r="V16" s="72"/>
      <c r="W16" s="72"/>
      <c r="X16" s="70"/>
      <c r="Y16" s="72"/>
      <c r="Z16" s="73"/>
      <c r="AA16" s="70"/>
      <c r="AB16" s="72"/>
      <c r="AC16" s="70"/>
      <c r="AD16" s="72"/>
      <c r="AE16" s="70"/>
      <c r="AF16" s="227"/>
      <c r="AG16" s="227"/>
      <c r="AH16" s="227"/>
      <c r="AI16" s="70"/>
      <c r="AJ16" s="255"/>
      <c r="AK16" s="70"/>
      <c r="AL16" s="71"/>
      <c r="AM16" s="70"/>
      <c r="AN16" s="71"/>
      <c r="AO16" s="70"/>
      <c r="AP16" s="70"/>
      <c r="AQ16" s="305"/>
      <c r="AR16" s="278"/>
    </row>
    <row r="17" spans="1:44">
      <c r="A17" s="105">
        <v>13</v>
      </c>
      <c r="B17" s="233" t="str">
        <f t="shared" si="0"/>
        <v xml:space="preserve"> </v>
      </c>
      <c r="C17" s="310"/>
      <c r="D17" s="473"/>
      <c r="E17" s="310"/>
      <c r="F17" s="310"/>
      <c r="G17" s="310"/>
      <c r="H17" s="310"/>
      <c r="I17" s="310"/>
      <c r="J17" s="310"/>
      <c r="K17" s="310"/>
      <c r="L17" s="310"/>
      <c r="M17" s="579"/>
      <c r="N17" s="70"/>
      <c r="O17" s="71"/>
      <c r="P17" s="71"/>
      <c r="Q17" s="71"/>
      <c r="R17" s="70"/>
      <c r="S17" s="70"/>
      <c r="T17" s="72"/>
      <c r="U17" s="72"/>
      <c r="V17" s="72"/>
      <c r="W17" s="72"/>
      <c r="X17" s="70"/>
      <c r="Y17" s="72"/>
      <c r="Z17" s="73"/>
      <c r="AA17" s="70"/>
      <c r="AB17" s="72"/>
      <c r="AC17" s="70"/>
      <c r="AD17" s="72"/>
      <c r="AE17" s="70"/>
      <c r="AF17" s="227"/>
      <c r="AG17" s="227"/>
      <c r="AH17" s="227"/>
      <c r="AI17" s="70"/>
      <c r="AJ17" s="255"/>
      <c r="AK17" s="70"/>
      <c r="AL17" s="71"/>
      <c r="AM17" s="70"/>
      <c r="AN17" s="71"/>
      <c r="AO17" s="70"/>
      <c r="AP17" s="70"/>
      <c r="AQ17" s="305"/>
      <c r="AR17" s="278"/>
    </row>
    <row r="18" spans="1:44">
      <c r="A18" s="105">
        <v>14</v>
      </c>
      <c r="B18" s="233" t="str">
        <f t="shared" si="0"/>
        <v xml:space="preserve"> </v>
      </c>
      <c r="C18" s="310"/>
      <c r="D18" s="473"/>
      <c r="E18" s="310"/>
      <c r="F18" s="310"/>
      <c r="G18" s="310"/>
      <c r="H18" s="310"/>
      <c r="I18" s="310"/>
      <c r="J18" s="310"/>
      <c r="K18" s="310"/>
      <c r="L18" s="310"/>
      <c r="M18" s="579"/>
      <c r="N18" s="70"/>
      <c r="O18" s="71"/>
      <c r="P18" s="71"/>
      <c r="Q18" s="71"/>
      <c r="R18" s="70"/>
      <c r="S18" s="70"/>
      <c r="T18" s="72"/>
      <c r="U18" s="72"/>
      <c r="V18" s="72"/>
      <c r="W18" s="72"/>
      <c r="X18" s="70"/>
      <c r="Y18" s="72"/>
      <c r="Z18" s="73"/>
      <c r="AA18" s="70"/>
      <c r="AB18" s="72"/>
      <c r="AC18" s="70"/>
      <c r="AD18" s="72"/>
      <c r="AE18" s="70"/>
      <c r="AF18" s="227"/>
      <c r="AG18" s="227"/>
      <c r="AH18" s="227"/>
      <c r="AI18" s="70"/>
      <c r="AJ18" s="255"/>
      <c r="AK18" s="70"/>
      <c r="AL18" s="71"/>
      <c r="AM18" s="70"/>
      <c r="AN18" s="71"/>
      <c r="AO18" s="70"/>
      <c r="AP18" s="70"/>
      <c r="AQ18" s="305"/>
      <c r="AR18" s="278"/>
    </row>
    <row r="19" spans="1:44">
      <c r="A19" s="105">
        <v>15</v>
      </c>
      <c r="B19" s="233" t="str">
        <f t="shared" si="0"/>
        <v xml:space="preserve"> </v>
      </c>
      <c r="C19" s="310"/>
      <c r="D19" s="473"/>
      <c r="E19" s="310"/>
      <c r="F19" s="310"/>
      <c r="G19" s="310"/>
      <c r="H19" s="310"/>
      <c r="I19" s="310"/>
      <c r="J19" s="310"/>
      <c r="K19" s="310"/>
      <c r="L19" s="310"/>
      <c r="M19" s="579"/>
      <c r="N19" s="70"/>
      <c r="O19" s="71"/>
      <c r="P19" s="71"/>
      <c r="Q19" s="71"/>
      <c r="R19" s="70"/>
      <c r="S19" s="70"/>
      <c r="T19" s="72"/>
      <c r="U19" s="72"/>
      <c r="V19" s="72"/>
      <c r="W19" s="72"/>
      <c r="X19" s="70"/>
      <c r="Y19" s="72"/>
      <c r="Z19" s="73"/>
      <c r="AA19" s="70"/>
      <c r="AB19" s="72"/>
      <c r="AC19" s="70"/>
      <c r="AD19" s="72"/>
      <c r="AE19" s="70"/>
      <c r="AF19" s="227"/>
      <c r="AG19" s="227"/>
      <c r="AH19" s="227"/>
      <c r="AI19" s="70"/>
      <c r="AJ19" s="255"/>
      <c r="AK19" s="70"/>
      <c r="AL19" s="71"/>
      <c r="AM19" s="70"/>
      <c r="AN19" s="71"/>
      <c r="AO19" s="70"/>
      <c r="AP19" s="70"/>
      <c r="AQ19" s="305"/>
      <c r="AR19" s="278"/>
    </row>
    <row r="20" spans="1:44">
      <c r="A20" s="105">
        <v>16</v>
      </c>
      <c r="B20" s="233" t="str">
        <f t="shared" si="0"/>
        <v xml:space="preserve"> </v>
      </c>
      <c r="C20" s="310"/>
      <c r="D20" s="473"/>
      <c r="E20" s="310"/>
      <c r="F20" s="310"/>
      <c r="G20" s="310"/>
      <c r="H20" s="310"/>
      <c r="I20" s="310"/>
      <c r="J20" s="310"/>
      <c r="K20" s="310"/>
      <c r="L20" s="310"/>
      <c r="M20" s="579"/>
      <c r="N20" s="70"/>
      <c r="O20" s="71"/>
      <c r="P20" s="71"/>
      <c r="Q20" s="71"/>
      <c r="R20" s="70"/>
      <c r="S20" s="70"/>
      <c r="T20" s="72"/>
      <c r="U20" s="72"/>
      <c r="V20" s="72"/>
      <c r="W20" s="72"/>
      <c r="X20" s="70"/>
      <c r="Y20" s="72"/>
      <c r="Z20" s="73"/>
      <c r="AA20" s="70"/>
      <c r="AB20" s="72"/>
      <c r="AC20" s="70"/>
      <c r="AD20" s="72"/>
      <c r="AE20" s="70"/>
      <c r="AF20" s="227"/>
      <c r="AG20" s="227"/>
      <c r="AH20" s="227"/>
      <c r="AI20" s="70"/>
      <c r="AJ20" s="255"/>
      <c r="AK20" s="70"/>
      <c r="AL20" s="71"/>
      <c r="AM20" s="70"/>
      <c r="AN20" s="71"/>
      <c r="AO20" s="70"/>
      <c r="AP20" s="70"/>
      <c r="AQ20" s="305"/>
      <c r="AR20" s="278"/>
    </row>
    <row r="21" spans="1:44">
      <c r="A21" s="105">
        <v>17</v>
      </c>
      <c r="B21" s="233" t="str">
        <f t="shared" si="0"/>
        <v xml:space="preserve"> </v>
      </c>
      <c r="C21" s="310"/>
      <c r="D21" s="473"/>
      <c r="E21" s="310"/>
      <c r="F21" s="310"/>
      <c r="G21" s="310"/>
      <c r="H21" s="310"/>
      <c r="I21" s="310"/>
      <c r="J21" s="310"/>
      <c r="K21" s="310"/>
      <c r="L21" s="310"/>
      <c r="M21" s="579"/>
      <c r="N21" s="70"/>
      <c r="O21" s="71"/>
      <c r="P21" s="71"/>
      <c r="Q21" s="71"/>
      <c r="R21" s="70"/>
      <c r="S21" s="70"/>
      <c r="T21" s="72"/>
      <c r="U21" s="72"/>
      <c r="V21" s="72"/>
      <c r="W21" s="72"/>
      <c r="X21" s="70"/>
      <c r="Y21" s="72"/>
      <c r="Z21" s="73"/>
      <c r="AA21" s="70"/>
      <c r="AB21" s="72"/>
      <c r="AC21" s="70"/>
      <c r="AD21" s="72"/>
      <c r="AE21" s="70"/>
      <c r="AF21" s="227"/>
      <c r="AG21" s="227"/>
      <c r="AH21" s="227"/>
      <c r="AI21" s="70"/>
      <c r="AJ21" s="255"/>
      <c r="AK21" s="70"/>
      <c r="AL21" s="71"/>
      <c r="AM21" s="70"/>
      <c r="AN21" s="71"/>
      <c r="AO21" s="70"/>
      <c r="AP21" s="70"/>
      <c r="AQ21" s="305"/>
      <c r="AR21" s="278"/>
    </row>
    <row r="22" spans="1:44">
      <c r="A22" s="105">
        <v>18</v>
      </c>
      <c r="B22" s="233" t="str">
        <f t="shared" si="0"/>
        <v xml:space="preserve"> </v>
      </c>
      <c r="C22" s="310"/>
      <c r="D22" s="473"/>
      <c r="E22" s="310"/>
      <c r="F22" s="310"/>
      <c r="G22" s="310"/>
      <c r="H22" s="310"/>
      <c r="I22" s="310"/>
      <c r="J22" s="310"/>
      <c r="K22" s="310"/>
      <c r="L22" s="310"/>
      <c r="M22" s="579"/>
      <c r="N22" s="70"/>
      <c r="O22" s="71"/>
      <c r="P22" s="71"/>
      <c r="Q22" s="71"/>
      <c r="R22" s="70"/>
      <c r="S22" s="70"/>
      <c r="T22" s="72"/>
      <c r="U22" s="72"/>
      <c r="V22" s="72"/>
      <c r="W22" s="72"/>
      <c r="X22" s="70"/>
      <c r="Y22" s="72"/>
      <c r="Z22" s="73"/>
      <c r="AA22" s="70"/>
      <c r="AB22" s="72"/>
      <c r="AC22" s="70"/>
      <c r="AD22" s="72"/>
      <c r="AE22" s="70"/>
      <c r="AF22" s="227"/>
      <c r="AG22" s="227"/>
      <c r="AH22" s="227"/>
      <c r="AI22" s="70"/>
      <c r="AJ22" s="255"/>
      <c r="AK22" s="70"/>
      <c r="AL22" s="71"/>
      <c r="AM22" s="70"/>
      <c r="AN22" s="71"/>
      <c r="AO22" s="70"/>
      <c r="AP22" s="70"/>
      <c r="AQ22" s="305"/>
      <c r="AR22" s="278"/>
    </row>
    <row r="23" spans="1:44">
      <c r="A23" s="105">
        <v>19</v>
      </c>
      <c r="B23" s="233" t="str">
        <f t="shared" si="0"/>
        <v xml:space="preserve"> </v>
      </c>
      <c r="C23" s="310"/>
      <c r="D23" s="473"/>
      <c r="E23" s="310"/>
      <c r="F23" s="310"/>
      <c r="G23" s="310"/>
      <c r="H23" s="310"/>
      <c r="I23" s="310"/>
      <c r="J23" s="310"/>
      <c r="K23" s="310"/>
      <c r="L23" s="310"/>
      <c r="M23" s="579"/>
      <c r="N23" s="70"/>
      <c r="O23" s="71"/>
      <c r="P23" s="71"/>
      <c r="Q23" s="71"/>
      <c r="R23" s="70"/>
      <c r="S23" s="70"/>
      <c r="T23" s="72"/>
      <c r="U23" s="72"/>
      <c r="V23" s="72"/>
      <c r="W23" s="72"/>
      <c r="X23" s="70"/>
      <c r="Y23" s="72"/>
      <c r="Z23" s="73"/>
      <c r="AA23" s="70"/>
      <c r="AB23" s="72"/>
      <c r="AC23" s="70"/>
      <c r="AD23" s="72"/>
      <c r="AE23" s="70"/>
      <c r="AF23" s="227"/>
      <c r="AG23" s="227"/>
      <c r="AH23" s="227"/>
      <c r="AI23" s="70"/>
      <c r="AJ23" s="255"/>
      <c r="AK23" s="70"/>
      <c r="AL23" s="71"/>
      <c r="AM23" s="70"/>
      <c r="AN23" s="71"/>
      <c r="AO23" s="70"/>
      <c r="AP23" s="70"/>
      <c r="AQ23" s="305"/>
      <c r="AR23" s="278"/>
    </row>
    <row r="24" spans="1:44">
      <c r="A24" s="105">
        <v>20</v>
      </c>
      <c r="B24" s="233" t="str">
        <f t="shared" si="0"/>
        <v xml:space="preserve"> </v>
      </c>
      <c r="C24" s="310"/>
      <c r="D24" s="473"/>
      <c r="E24" s="310"/>
      <c r="F24" s="310"/>
      <c r="G24" s="310"/>
      <c r="H24" s="310"/>
      <c r="I24" s="310"/>
      <c r="J24" s="310"/>
      <c r="K24" s="310"/>
      <c r="L24" s="310"/>
      <c r="M24" s="579"/>
      <c r="N24" s="70"/>
      <c r="O24" s="71"/>
      <c r="P24" s="71"/>
      <c r="Q24" s="71"/>
      <c r="R24" s="70"/>
      <c r="S24" s="70"/>
      <c r="T24" s="72"/>
      <c r="U24" s="72"/>
      <c r="V24" s="72"/>
      <c r="W24" s="72"/>
      <c r="X24" s="70"/>
      <c r="Y24" s="72"/>
      <c r="Z24" s="73"/>
      <c r="AA24" s="70"/>
      <c r="AB24" s="72"/>
      <c r="AC24" s="70"/>
      <c r="AD24" s="72"/>
      <c r="AE24" s="70"/>
      <c r="AF24" s="227"/>
      <c r="AG24" s="227"/>
      <c r="AH24" s="227"/>
      <c r="AI24" s="70"/>
      <c r="AJ24" s="255"/>
      <c r="AK24" s="70"/>
      <c r="AL24" s="71"/>
      <c r="AM24" s="70"/>
      <c r="AN24" s="71"/>
      <c r="AO24" s="70"/>
      <c r="AP24" s="70"/>
      <c r="AQ24" s="305"/>
      <c r="AR24" s="278"/>
    </row>
    <row r="25" spans="1:44">
      <c r="A25" s="105">
        <v>21</v>
      </c>
      <c r="B25" s="233" t="str">
        <f t="shared" si="0"/>
        <v xml:space="preserve"> </v>
      </c>
      <c r="C25" s="310"/>
      <c r="D25" s="473"/>
      <c r="E25" s="310"/>
      <c r="F25" s="310"/>
      <c r="G25" s="310"/>
      <c r="H25" s="310"/>
      <c r="I25" s="310"/>
      <c r="J25" s="310"/>
      <c r="K25" s="310"/>
      <c r="L25" s="310"/>
      <c r="M25" s="579"/>
      <c r="N25" s="70"/>
      <c r="O25" s="71"/>
      <c r="P25" s="71"/>
      <c r="Q25" s="71"/>
      <c r="R25" s="70"/>
      <c r="S25" s="70"/>
      <c r="T25" s="72"/>
      <c r="U25" s="72"/>
      <c r="V25" s="72"/>
      <c r="W25" s="72"/>
      <c r="X25" s="70"/>
      <c r="Y25" s="72"/>
      <c r="Z25" s="73"/>
      <c r="AA25" s="70"/>
      <c r="AB25" s="72"/>
      <c r="AC25" s="70"/>
      <c r="AD25" s="72"/>
      <c r="AE25" s="70"/>
      <c r="AF25" s="227"/>
      <c r="AG25" s="227"/>
      <c r="AH25" s="227"/>
      <c r="AI25" s="70"/>
      <c r="AJ25" s="255"/>
      <c r="AK25" s="70"/>
      <c r="AL25" s="71"/>
      <c r="AM25" s="70"/>
      <c r="AN25" s="71"/>
      <c r="AO25" s="70"/>
      <c r="AP25" s="70"/>
      <c r="AQ25" s="305"/>
      <c r="AR25" s="278"/>
    </row>
    <row r="26" spans="1:44">
      <c r="A26" s="105">
        <v>22</v>
      </c>
      <c r="B26" s="233" t="str">
        <f t="shared" si="0"/>
        <v xml:space="preserve"> </v>
      </c>
      <c r="C26" s="310"/>
      <c r="D26" s="473"/>
      <c r="E26" s="310"/>
      <c r="F26" s="310"/>
      <c r="G26" s="310"/>
      <c r="H26" s="310"/>
      <c r="I26" s="310"/>
      <c r="J26" s="310"/>
      <c r="K26" s="310"/>
      <c r="L26" s="310"/>
      <c r="M26" s="579"/>
      <c r="N26" s="70"/>
      <c r="O26" s="71"/>
      <c r="P26" s="71"/>
      <c r="Q26" s="71"/>
      <c r="R26" s="70"/>
      <c r="S26" s="70"/>
      <c r="T26" s="72"/>
      <c r="U26" s="72"/>
      <c r="V26" s="72"/>
      <c r="W26" s="72"/>
      <c r="X26" s="70"/>
      <c r="Y26" s="72"/>
      <c r="Z26" s="73"/>
      <c r="AA26" s="70"/>
      <c r="AB26" s="72"/>
      <c r="AC26" s="70"/>
      <c r="AD26" s="72"/>
      <c r="AE26" s="70"/>
      <c r="AF26" s="227"/>
      <c r="AG26" s="227"/>
      <c r="AH26" s="227"/>
      <c r="AI26" s="70"/>
      <c r="AJ26" s="255"/>
      <c r="AK26" s="70"/>
      <c r="AL26" s="71"/>
      <c r="AM26" s="70"/>
      <c r="AN26" s="71"/>
      <c r="AO26" s="70"/>
      <c r="AP26" s="70"/>
      <c r="AQ26" s="305"/>
      <c r="AR26" s="278"/>
    </row>
    <row r="27" spans="1:44">
      <c r="A27" s="105">
        <v>23</v>
      </c>
      <c r="B27" s="233" t="str">
        <f t="shared" si="0"/>
        <v xml:space="preserve"> </v>
      </c>
      <c r="C27" s="310"/>
      <c r="D27" s="473"/>
      <c r="E27" s="310"/>
      <c r="F27" s="310"/>
      <c r="G27" s="310"/>
      <c r="H27" s="310"/>
      <c r="I27" s="310"/>
      <c r="J27" s="310"/>
      <c r="K27" s="310"/>
      <c r="L27" s="310"/>
      <c r="M27" s="579"/>
      <c r="N27" s="70"/>
      <c r="O27" s="71"/>
      <c r="P27" s="71"/>
      <c r="Q27" s="71"/>
      <c r="R27" s="70"/>
      <c r="S27" s="70"/>
      <c r="T27" s="72"/>
      <c r="U27" s="72"/>
      <c r="V27" s="72"/>
      <c r="W27" s="72"/>
      <c r="X27" s="70"/>
      <c r="Y27" s="72"/>
      <c r="Z27" s="73"/>
      <c r="AA27" s="70"/>
      <c r="AB27" s="72"/>
      <c r="AC27" s="70"/>
      <c r="AD27" s="72"/>
      <c r="AE27" s="70"/>
      <c r="AF27" s="227"/>
      <c r="AG27" s="227"/>
      <c r="AH27" s="227"/>
      <c r="AI27" s="70"/>
      <c r="AJ27" s="255"/>
      <c r="AK27" s="70"/>
      <c r="AL27" s="71"/>
      <c r="AM27" s="70"/>
      <c r="AN27" s="71"/>
      <c r="AO27" s="70"/>
      <c r="AP27" s="70"/>
      <c r="AQ27" s="305"/>
      <c r="AR27" s="278"/>
    </row>
    <row r="28" spans="1:44">
      <c r="A28" s="105">
        <v>24</v>
      </c>
      <c r="B28" s="233" t="str">
        <f t="shared" si="0"/>
        <v xml:space="preserve"> </v>
      </c>
      <c r="C28" s="310"/>
      <c r="D28" s="473"/>
      <c r="E28" s="310"/>
      <c r="F28" s="310"/>
      <c r="G28" s="310"/>
      <c r="H28" s="310"/>
      <c r="I28" s="310"/>
      <c r="J28" s="310"/>
      <c r="K28" s="310"/>
      <c r="L28" s="310"/>
      <c r="M28" s="579"/>
      <c r="N28" s="70"/>
      <c r="O28" s="71"/>
      <c r="P28" s="71"/>
      <c r="Q28" s="71"/>
      <c r="R28" s="70"/>
      <c r="S28" s="70"/>
      <c r="T28" s="72"/>
      <c r="U28" s="72"/>
      <c r="V28" s="72"/>
      <c r="W28" s="72"/>
      <c r="X28" s="70"/>
      <c r="Y28" s="72"/>
      <c r="Z28" s="73"/>
      <c r="AA28" s="70"/>
      <c r="AB28" s="72"/>
      <c r="AC28" s="70"/>
      <c r="AD28" s="72"/>
      <c r="AE28" s="70"/>
      <c r="AF28" s="227"/>
      <c r="AG28" s="227"/>
      <c r="AH28" s="227"/>
      <c r="AI28" s="70"/>
      <c r="AJ28" s="255"/>
      <c r="AK28" s="70"/>
      <c r="AL28" s="71"/>
      <c r="AM28" s="70"/>
      <c r="AN28" s="71"/>
      <c r="AO28" s="70"/>
      <c r="AP28" s="70"/>
      <c r="AQ28" s="305"/>
      <c r="AR28" s="278"/>
    </row>
    <row r="29" spans="1:44">
      <c r="A29" s="105">
        <v>25</v>
      </c>
      <c r="B29" s="233" t="str">
        <f t="shared" si="0"/>
        <v xml:space="preserve"> </v>
      </c>
      <c r="C29" s="310"/>
      <c r="D29" s="473"/>
      <c r="E29" s="310"/>
      <c r="F29" s="310"/>
      <c r="G29" s="310"/>
      <c r="H29" s="310"/>
      <c r="I29" s="310"/>
      <c r="J29" s="310"/>
      <c r="K29" s="310"/>
      <c r="L29" s="310"/>
      <c r="M29" s="579"/>
      <c r="N29" s="70"/>
      <c r="O29" s="71"/>
      <c r="P29" s="71"/>
      <c r="Q29" s="71"/>
      <c r="R29" s="70"/>
      <c r="S29" s="70"/>
      <c r="T29" s="72"/>
      <c r="U29" s="72"/>
      <c r="V29" s="72"/>
      <c r="W29" s="72"/>
      <c r="X29" s="70"/>
      <c r="Y29" s="72"/>
      <c r="Z29" s="73"/>
      <c r="AA29" s="70"/>
      <c r="AB29" s="72"/>
      <c r="AC29" s="70"/>
      <c r="AD29" s="72"/>
      <c r="AE29" s="70"/>
      <c r="AF29" s="227"/>
      <c r="AG29" s="227"/>
      <c r="AH29" s="227"/>
      <c r="AI29" s="70"/>
      <c r="AJ29" s="255"/>
      <c r="AK29" s="70"/>
      <c r="AL29" s="71"/>
      <c r="AM29" s="70"/>
      <c r="AN29" s="71"/>
      <c r="AO29" s="70"/>
      <c r="AP29" s="70"/>
      <c r="AQ29" s="305"/>
      <c r="AR29" s="278"/>
    </row>
    <row r="30" spans="1:44">
      <c r="A30" s="105">
        <v>26</v>
      </c>
      <c r="B30" s="233" t="str">
        <f t="shared" si="0"/>
        <v xml:space="preserve"> </v>
      </c>
      <c r="C30" s="310"/>
      <c r="D30" s="473"/>
      <c r="E30" s="310"/>
      <c r="F30" s="310"/>
      <c r="G30" s="310"/>
      <c r="H30" s="310"/>
      <c r="I30" s="310"/>
      <c r="J30" s="310"/>
      <c r="K30" s="310"/>
      <c r="L30" s="310"/>
      <c r="M30" s="579"/>
      <c r="N30" s="70"/>
      <c r="O30" s="71"/>
      <c r="P30" s="71"/>
      <c r="Q30" s="71"/>
      <c r="R30" s="70"/>
      <c r="S30" s="70"/>
      <c r="T30" s="72"/>
      <c r="U30" s="72"/>
      <c r="V30" s="72"/>
      <c r="W30" s="72"/>
      <c r="X30" s="70"/>
      <c r="Y30" s="72"/>
      <c r="Z30" s="73"/>
      <c r="AA30" s="70"/>
      <c r="AB30" s="72"/>
      <c r="AC30" s="70"/>
      <c r="AD30" s="72"/>
      <c r="AE30" s="70"/>
      <c r="AF30" s="227"/>
      <c r="AG30" s="227"/>
      <c r="AH30" s="227"/>
      <c r="AI30" s="70"/>
      <c r="AJ30" s="255"/>
      <c r="AK30" s="70"/>
      <c r="AL30" s="71"/>
      <c r="AM30" s="70"/>
      <c r="AN30" s="71"/>
      <c r="AO30" s="70"/>
      <c r="AP30" s="70"/>
      <c r="AQ30" s="305"/>
      <c r="AR30" s="278"/>
    </row>
    <row r="31" spans="1:44">
      <c r="A31" s="105">
        <v>27</v>
      </c>
      <c r="B31" s="233" t="str">
        <f t="shared" si="0"/>
        <v xml:space="preserve"> </v>
      </c>
      <c r="C31" s="310"/>
      <c r="D31" s="473"/>
      <c r="E31" s="310"/>
      <c r="F31" s="310"/>
      <c r="G31" s="310"/>
      <c r="H31" s="310"/>
      <c r="I31" s="310"/>
      <c r="J31" s="310"/>
      <c r="K31" s="310"/>
      <c r="L31" s="310"/>
      <c r="M31" s="579"/>
      <c r="N31" s="70"/>
      <c r="O31" s="71"/>
      <c r="P31" s="71"/>
      <c r="Q31" s="71"/>
      <c r="R31" s="70"/>
      <c r="S31" s="70"/>
      <c r="T31" s="72"/>
      <c r="U31" s="72"/>
      <c r="V31" s="72"/>
      <c r="W31" s="72"/>
      <c r="X31" s="70"/>
      <c r="Y31" s="72"/>
      <c r="Z31" s="73"/>
      <c r="AA31" s="70"/>
      <c r="AB31" s="72"/>
      <c r="AC31" s="70"/>
      <c r="AD31" s="72"/>
      <c r="AE31" s="70"/>
      <c r="AF31" s="227"/>
      <c r="AG31" s="227"/>
      <c r="AH31" s="227"/>
      <c r="AI31" s="70"/>
      <c r="AJ31" s="255"/>
      <c r="AK31" s="70"/>
      <c r="AL31" s="71"/>
      <c r="AM31" s="70"/>
      <c r="AN31" s="71"/>
      <c r="AO31" s="70"/>
      <c r="AP31" s="70"/>
      <c r="AQ31" s="305"/>
      <c r="AR31" s="278"/>
    </row>
    <row r="32" spans="1:44">
      <c r="A32" s="105">
        <v>28</v>
      </c>
      <c r="B32" s="233" t="str">
        <f t="shared" si="0"/>
        <v xml:space="preserve"> </v>
      </c>
      <c r="C32" s="310"/>
      <c r="D32" s="473"/>
      <c r="E32" s="310"/>
      <c r="F32" s="310"/>
      <c r="G32" s="310"/>
      <c r="H32" s="310"/>
      <c r="I32" s="310"/>
      <c r="J32" s="310"/>
      <c r="K32" s="310"/>
      <c r="L32" s="310"/>
      <c r="M32" s="579"/>
      <c r="N32" s="70"/>
      <c r="O32" s="71"/>
      <c r="P32" s="71"/>
      <c r="Q32" s="71"/>
      <c r="R32" s="70"/>
      <c r="S32" s="70"/>
      <c r="T32" s="72"/>
      <c r="U32" s="72"/>
      <c r="V32" s="72"/>
      <c r="W32" s="72"/>
      <c r="X32" s="70"/>
      <c r="Y32" s="72"/>
      <c r="Z32" s="73"/>
      <c r="AA32" s="70"/>
      <c r="AB32" s="72"/>
      <c r="AC32" s="70"/>
      <c r="AD32" s="72"/>
      <c r="AE32" s="70"/>
      <c r="AF32" s="227"/>
      <c r="AG32" s="227"/>
      <c r="AH32" s="227"/>
      <c r="AI32" s="70"/>
      <c r="AJ32" s="255"/>
      <c r="AK32" s="70"/>
      <c r="AL32" s="71"/>
      <c r="AM32" s="70"/>
      <c r="AN32" s="71"/>
      <c r="AO32" s="70"/>
      <c r="AP32" s="70"/>
      <c r="AQ32" s="305"/>
      <c r="AR32" s="278"/>
    </row>
    <row r="33" spans="1:44">
      <c r="A33" s="105">
        <v>29</v>
      </c>
      <c r="B33" s="233" t="str">
        <f t="shared" si="0"/>
        <v xml:space="preserve"> </v>
      </c>
      <c r="C33" s="310"/>
      <c r="D33" s="473"/>
      <c r="E33" s="310"/>
      <c r="F33" s="310"/>
      <c r="G33" s="310"/>
      <c r="H33" s="310"/>
      <c r="I33" s="310"/>
      <c r="J33" s="310"/>
      <c r="K33" s="310"/>
      <c r="L33" s="310"/>
      <c r="M33" s="579"/>
      <c r="N33" s="70"/>
      <c r="O33" s="71"/>
      <c r="P33" s="71"/>
      <c r="Q33" s="71"/>
      <c r="R33" s="70"/>
      <c r="S33" s="70"/>
      <c r="T33" s="72"/>
      <c r="U33" s="72"/>
      <c r="V33" s="72"/>
      <c r="W33" s="72"/>
      <c r="X33" s="70"/>
      <c r="Y33" s="72"/>
      <c r="Z33" s="73"/>
      <c r="AA33" s="70"/>
      <c r="AB33" s="72"/>
      <c r="AC33" s="70"/>
      <c r="AD33" s="72"/>
      <c r="AE33" s="70"/>
      <c r="AF33" s="227"/>
      <c r="AG33" s="227"/>
      <c r="AH33" s="227"/>
      <c r="AI33" s="70"/>
      <c r="AJ33" s="255"/>
      <c r="AK33" s="70"/>
      <c r="AL33" s="71"/>
      <c r="AM33" s="70"/>
      <c r="AN33" s="71"/>
      <c r="AO33" s="70"/>
      <c r="AP33" s="70"/>
      <c r="AQ33" s="305"/>
      <c r="AR33" s="278"/>
    </row>
    <row r="34" spans="1:44">
      <c r="A34" s="105">
        <v>30</v>
      </c>
      <c r="B34" s="233" t="str">
        <f t="shared" si="0"/>
        <v xml:space="preserve"> </v>
      </c>
      <c r="C34" s="310"/>
      <c r="D34" s="473"/>
      <c r="E34" s="310"/>
      <c r="F34" s="310"/>
      <c r="G34" s="310"/>
      <c r="H34" s="310"/>
      <c r="I34" s="310"/>
      <c r="J34" s="310"/>
      <c r="K34" s="310"/>
      <c r="L34" s="310"/>
      <c r="M34" s="579"/>
      <c r="N34" s="70"/>
      <c r="O34" s="71"/>
      <c r="P34" s="71"/>
      <c r="Q34" s="71"/>
      <c r="R34" s="70"/>
      <c r="S34" s="70"/>
      <c r="T34" s="72"/>
      <c r="U34" s="72"/>
      <c r="V34" s="72"/>
      <c r="W34" s="72"/>
      <c r="X34" s="70"/>
      <c r="Y34" s="72"/>
      <c r="Z34" s="73"/>
      <c r="AA34" s="70"/>
      <c r="AB34" s="72"/>
      <c r="AC34" s="70"/>
      <c r="AD34" s="72"/>
      <c r="AE34" s="70"/>
      <c r="AF34" s="227"/>
      <c r="AG34" s="227"/>
      <c r="AH34" s="227"/>
      <c r="AI34" s="70"/>
      <c r="AJ34" s="255"/>
      <c r="AK34" s="70"/>
      <c r="AL34" s="71"/>
      <c r="AM34" s="70"/>
      <c r="AN34" s="71"/>
      <c r="AO34" s="70"/>
      <c r="AP34" s="70"/>
      <c r="AQ34" s="305"/>
      <c r="AR34" s="278"/>
    </row>
    <row r="35" spans="1:44">
      <c r="A35" s="105">
        <v>31</v>
      </c>
      <c r="B35" s="233" t="str">
        <f t="shared" si="0"/>
        <v xml:space="preserve"> </v>
      </c>
      <c r="C35" s="310"/>
      <c r="D35" s="473"/>
      <c r="E35" s="310"/>
      <c r="F35" s="310"/>
      <c r="G35" s="310"/>
      <c r="H35" s="310"/>
      <c r="I35" s="310"/>
      <c r="J35" s="310"/>
      <c r="K35" s="310"/>
      <c r="L35" s="310"/>
      <c r="M35" s="579"/>
      <c r="N35" s="70"/>
      <c r="O35" s="71"/>
      <c r="P35" s="71"/>
      <c r="Q35" s="71"/>
      <c r="R35" s="70"/>
      <c r="S35" s="70"/>
      <c r="T35" s="72"/>
      <c r="U35" s="72"/>
      <c r="V35" s="72"/>
      <c r="W35" s="72"/>
      <c r="X35" s="70"/>
      <c r="Y35" s="72"/>
      <c r="Z35" s="73"/>
      <c r="AA35" s="70"/>
      <c r="AB35" s="72"/>
      <c r="AC35" s="70"/>
      <c r="AD35" s="72"/>
      <c r="AE35" s="70"/>
      <c r="AF35" s="227"/>
      <c r="AG35" s="227"/>
      <c r="AH35" s="227"/>
      <c r="AI35" s="70"/>
      <c r="AJ35" s="255"/>
      <c r="AK35" s="70"/>
      <c r="AL35" s="71"/>
      <c r="AM35" s="70"/>
      <c r="AN35" s="71"/>
      <c r="AO35" s="70"/>
      <c r="AP35" s="70"/>
      <c r="AQ35" s="305"/>
      <c r="AR35" s="278"/>
    </row>
    <row r="36" spans="1:44">
      <c r="A36" s="105">
        <v>32</v>
      </c>
      <c r="B36" s="233" t="str">
        <f t="shared" si="0"/>
        <v xml:space="preserve"> </v>
      </c>
      <c r="C36" s="310"/>
      <c r="D36" s="473"/>
      <c r="E36" s="310"/>
      <c r="F36" s="310"/>
      <c r="G36" s="310"/>
      <c r="H36" s="310"/>
      <c r="I36" s="310"/>
      <c r="J36" s="310"/>
      <c r="K36" s="310"/>
      <c r="L36" s="310"/>
      <c r="M36" s="579"/>
      <c r="N36" s="70"/>
      <c r="O36" s="71"/>
      <c r="P36" s="71"/>
      <c r="Q36" s="71"/>
      <c r="R36" s="70"/>
      <c r="S36" s="70"/>
      <c r="T36" s="72"/>
      <c r="U36" s="72"/>
      <c r="V36" s="72"/>
      <c r="W36" s="72"/>
      <c r="X36" s="70"/>
      <c r="Y36" s="72"/>
      <c r="Z36" s="73"/>
      <c r="AA36" s="70"/>
      <c r="AB36" s="72"/>
      <c r="AC36" s="70"/>
      <c r="AD36" s="72"/>
      <c r="AE36" s="70"/>
      <c r="AF36" s="227"/>
      <c r="AG36" s="227"/>
      <c r="AH36" s="227"/>
      <c r="AI36" s="70"/>
      <c r="AJ36" s="255"/>
      <c r="AK36" s="70"/>
      <c r="AL36" s="71"/>
      <c r="AM36" s="70"/>
      <c r="AN36" s="71"/>
      <c r="AO36" s="70"/>
      <c r="AP36" s="70"/>
      <c r="AQ36" s="305"/>
      <c r="AR36" s="278"/>
    </row>
    <row r="37" spans="1:44">
      <c r="A37" s="105">
        <v>33</v>
      </c>
      <c r="B37" s="233" t="str">
        <f t="shared" si="0"/>
        <v xml:space="preserve"> </v>
      </c>
      <c r="C37" s="310"/>
      <c r="D37" s="473"/>
      <c r="E37" s="310"/>
      <c r="F37" s="310"/>
      <c r="G37" s="310"/>
      <c r="H37" s="310"/>
      <c r="I37" s="310"/>
      <c r="J37" s="310"/>
      <c r="K37" s="310"/>
      <c r="L37" s="310"/>
      <c r="M37" s="579"/>
      <c r="N37" s="70"/>
      <c r="O37" s="71"/>
      <c r="P37" s="71"/>
      <c r="Q37" s="71"/>
      <c r="R37" s="70"/>
      <c r="S37" s="70"/>
      <c r="T37" s="72"/>
      <c r="U37" s="72"/>
      <c r="V37" s="72"/>
      <c r="W37" s="72"/>
      <c r="X37" s="70"/>
      <c r="Y37" s="72"/>
      <c r="Z37" s="73"/>
      <c r="AA37" s="70"/>
      <c r="AB37" s="72"/>
      <c r="AC37" s="70"/>
      <c r="AD37" s="72"/>
      <c r="AE37" s="70"/>
      <c r="AF37" s="227"/>
      <c r="AG37" s="227"/>
      <c r="AH37" s="227"/>
      <c r="AI37" s="70"/>
      <c r="AJ37" s="255"/>
      <c r="AK37" s="70"/>
      <c r="AL37" s="71"/>
      <c r="AM37" s="70"/>
      <c r="AN37" s="71"/>
      <c r="AO37" s="70"/>
      <c r="AP37" s="70"/>
      <c r="AQ37" s="305"/>
      <c r="AR37" s="278"/>
    </row>
    <row r="38" spans="1:44">
      <c r="A38" s="105">
        <v>34</v>
      </c>
      <c r="B38" s="233" t="str">
        <f t="shared" si="0"/>
        <v xml:space="preserve"> </v>
      </c>
      <c r="C38" s="310"/>
      <c r="D38" s="473"/>
      <c r="E38" s="310"/>
      <c r="F38" s="310"/>
      <c r="G38" s="310"/>
      <c r="H38" s="310"/>
      <c r="I38" s="310"/>
      <c r="J38" s="310"/>
      <c r="K38" s="310"/>
      <c r="L38" s="310"/>
      <c r="M38" s="579"/>
      <c r="N38" s="70"/>
      <c r="O38" s="71"/>
      <c r="P38" s="71"/>
      <c r="Q38" s="71"/>
      <c r="R38" s="70"/>
      <c r="S38" s="70"/>
      <c r="T38" s="72"/>
      <c r="U38" s="72"/>
      <c r="V38" s="72"/>
      <c r="W38" s="72"/>
      <c r="X38" s="70"/>
      <c r="Y38" s="72"/>
      <c r="Z38" s="73"/>
      <c r="AA38" s="70"/>
      <c r="AB38" s="72"/>
      <c r="AC38" s="70"/>
      <c r="AD38" s="72"/>
      <c r="AE38" s="70"/>
      <c r="AF38" s="227"/>
      <c r="AG38" s="227"/>
      <c r="AH38" s="227"/>
      <c r="AI38" s="70"/>
      <c r="AJ38" s="255"/>
      <c r="AK38" s="70"/>
      <c r="AL38" s="71"/>
      <c r="AM38" s="70"/>
      <c r="AN38" s="71"/>
      <c r="AO38" s="70"/>
      <c r="AP38" s="70"/>
      <c r="AQ38" s="305"/>
      <c r="AR38" s="278"/>
    </row>
    <row r="39" spans="1:44">
      <c r="A39" s="105">
        <v>35</v>
      </c>
      <c r="B39" s="233" t="str">
        <f t="shared" si="0"/>
        <v xml:space="preserve"> </v>
      </c>
      <c r="C39" s="310"/>
      <c r="D39" s="473"/>
      <c r="E39" s="310"/>
      <c r="F39" s="310"/>
      <c r="G39" s="310"/>
      <c r="H39" s="310"/>
      <c r="I39" s="310"/>
      <c r="J39" s="310"/>
      <c r="K39" s="310"/>
      <c r="L39" s="310"/>
      <c r="M39" s="579"/>
      <c r="N39" s="70"/>
      <c r="O39" s="71"/>
      <c r="P39" s="71"/>
      <c r="Q39" s="71"/>
      <c r="R39" s="70"/>
      <c r="S39" s="70"/>
      <c r="T39" s="72"/>
      <c r="U39" s="72"/>
      <c r="V39" s="72"/>
      <c r="W39" s="72"/>
      <c r="X39" s="70"/>
      <c r="Y39" s="72"/>
      <c r="Z39" s="73"/>
      <c r="AA39" s="70"/>
      <c r="AB39" s="72"/>
      <c r="AC39" s="70"/>
      <c r="AD39" s="72"/>
      <c r="AE39" s="70"/>
      <c r="AF39" s="227"/>
      <c r="AG39" s="227"/>
      <c r="AH39" s="227"/>
      <c r="AI39" s="70"/>
      <c r="AJ39" s="255"/>
      <c r="AK39" s="70"/>
      <c r="AL39" s="71"/>
      <c r="AM39" s="70"/>
      <c r="AN39" s="71"/>
      <c r="AO39" s="70"/>
      <c r="AP39" s="70"/>
      <c r="AQ39" s="305"/>
      <c r="AR39" s="278"/>
    </row>
    <row r="40" spans="1:44">
      <c r="A40" s="105">
        <v>36</v>
      </c>
      <c r="B40" s="233" t="str">
        <f t="shared" si="0"/>
        <v xml:space="preserve"> </v>
      </c>
      <c r="C40" s="310"/>
      <c r="D40" s="473"/>
      <c r="E40" s="310"/>
      <c r="F40" s="310"/>
      <c r="G40" s="310"/>
      <c r="H40" s="310"/>
      <c r="I40" s="310"/>
      <c r="J40" s="310"/>
      <c r="K40" s="310"/>
      <c r="L40" s="310"/>
      <c r="M40" s="579"/>
      <c r="N40" s="70"/>
      <c r="O40" s="71"/>
      <c r="P40" s="71"/>
      <c r="Q40" s="71"/>
      <c r="R40" s="70"/>
      <c r="S40" s="70"/>
      <c r="T40" s="72"/>
      <c r="U40" s="72"/>
      <c r="V40" s="72"/>
      <c r="W40" s="72"/>
      <c r="X40" s="70"/>
      <c r="Y40" s="72"/>
      <c r="Z40" s="73"/>
      <c r="AA40" s="70"/>
      <c r="AB40" s="72"/>
      <c r="AC40" s="70"/>
      <c r="AD40" s="72"/>
      <c r="AE40" s="70"/>
      <c r="AF40" s="227"/>
      <c r="AG40" s="227"/>
      <c r="AH40" s="227"/>
      <c r="AI40" s="70"/>
      <c r="AJ40" s="255"/>
      <c r="AK40" s="70"/>
      <c r="AL40" s="71"/>
      <c r="AM40" s="70"/>
      <c r="AN40" s="71"/>
      <c r="AO40" s="70"/>
      <c r="AP40" s="70"/>
      <c r="AQ40" s="305"/>
      <c r="AR40" s="278"/>
    </row>
    <row r="41" spans="1:44">
      <c r="A41" s="105">
        <v>37</v>
      </c>
      <c r="B41" s="233" t="str">
        <f t="shared" si="0"/>
        <v xml:space="preserve"> </v>
      </c>
      <c r="C41" s="310"/>
      <c r="D41" s="473"/>
      <c r="E41" s="310"/>
      <c r="F41" s="310"/>
      <c r="G41" s="310"/>
      <c r="H41" s="310"/>
      <c r="I41" s="310"/>
      <c r="J41" s="310"/>
      <c r="K41" s="310"/>
      <c r="L41" s="310"/>
      <c r="M41" s="579"/>
      <c r="N41" s="70"/>
      <c r="O41" s="71"/>
      <c r="P41" s="71"/>
      <c r="Q41" s="71"/>
      <c r="R41" s="70"/>
      <c r="S41" s="70"/>
      <c r="T41" s="72"/>
      <c r="U41" s="72"/>
      <c r="V41" s="72"/>
      <c r="W41" s="72"/>
      <c r="X41" s="70"/>
      <c r="Y41" s="72"/>
      <c r="Z41" s="73"/>
      <c r="AA41" s="70"/>
      <c r="AB41" s="72"/>
      <c r="AC41" s="70"/>
      <c r="AD41" s="72"/>
      <c r="AE41" s="70"/>
      <c r="AF41" s="227"/>
      <c r="AG41" s="227"/>
      <c r="AH41" s="227"/>
      <c r="AI41" s="70"/>
      <c r="AJ41" s="255"/>
      <c r="AK41" s="70"/>
      <c r="AL41" s="71"/>
      <c r="AM41" s="70"/>
      <c r="AN41" s="71"/>
      <c r="AO41" s="70"/>
      <c r="AP41" s="70"/>
      <c r="AQ41" s="305"/>
      <c r="AR41" s="278"/>
    </row>
    <row r="42" spans="1:44">
      <c r="A42" s="105">
        <v>38</v>
      </c>
      <c r="B42" s="233" t="str">
        <f t="shared" si="0"/>
        <v xml:space="preserve"> </v>
      </c>
      <c r="C42" s="310"/>
      <c r="D42" s="473"/>
      <c r="E42" s="310"/>
      <c r="F42" s="310"/>
      <c r="G42" s="310"/>
      <c r="H42" s="310"/>
      <c r="I42" s="310"/>
      <c r="J42" s="310"/>
      <c r="K42" s="310"/>
      <c r="L42" s="310"/>
      <c r="M42" s="579"/>
      <c r="N42" s="70"/>
      <c r="O42" s="71"/>
      <c r="P42" s="71"/>
      <c r="Q42" s="71"/>
      <c r="R42" s="70"/>
      <c r="S42" s="70"/>
      <c r="T42" s="72"/>
      <c r="U42" s="72"/>
      <c r="V42" s="72"/>
      <c r="W42" s="72"/>
      <c r="X42" s="70"/>
      <c r="Y42" s="72"/>
      <c r="Z42" s="73"/>
      <c r="AA42" s="70"/>
      <c r="AB42" s="72"/>
      <c r="AC42" s="70"/>
      <c r="AD42" s="72"/>
      <c r="AE42" s="70"/>
      <c r="AF42" s="227"/>
      <c r="AG42" s="227"/>
      <c r="AH42" s="227"/>
      <c r="AI42" s="70"/>
      <c r="AJ42" s="255"/>
      <c r="AK42" s="70"/>
      <c r="AL42" s="71"/>
      <c r="AM42" s="70"/>
      <c r="AN42" s="71"/>
      <c r="AO42" s="70"/>
      <c r="AP42" s="70"/>
      <c r="AQ42" s="305"/>
      <c r="AR42" s="278"/>
    </row>
    <row r="43" spans="1:44">
      <c r="A43" s="105">
        <v>39</v>
      </c>
      <c r="B43" s="233" t="str">
        <f t="shared" si="0"/>
        <v xml:space="preserve"> </v>
      </c>
      <c r="C43" s="310"/>
      <c r="D43" s="473"/>
      <c r="E43" s="310"/>
      <c r="F43" s="310"/>
      <c r="G43" s="310"/>
      <c r="H43" s="310"/>
      <c r="I43" s="310"/>
      <c r="J43" s="310"/>
      <c r="K43" s="310"/>
      <c r="L43" s="310"/>
      <c r="M43" s="579"/>
      <c r="N43" s="70"/>
      <c r="O43" s="71"/>
      <c r="P43" s="71"/>
      <c r="Q43" s="71"/>
      <c r="R43" s="70"/>
      <c r="S43" s="70"/>
      <c r="T43" s="72"/>
      <c r="U43" s="72"/>
      <c r="V43" s="72"/>
      <c r="W43" s="72"/>
      <c r="X43" s="70"/>
      <c r="Y43" s="72"/>
      <c r="Z43" s="73"/>
      <c r="AA43" s="70"/>
      <c r="AB43" s="72"/>
      <c r="AC43" s="70"/>
      <c r="AD43" s="72"/>
      <c r="AE43" s="70"/>
      <c r="AF43" s="227"/>
      <c r="AG43" s="227"/>
      <c r="AH43" s="227"/>
      <c r="AI43" s="70"/>
      <c r="AJ43" s="255"/>
      <c r="AK43" s="70"/>
      <c r="AL43" s="71"/>
      <c r="AM43" s="70"/>
      <c r="AN43" s="71"/>
      <c r="AO43" s="70"/>
      <c r="AP43" s="70"/>
      <c r="AQ43" s="305"/>
      <c r="AR43" s="278"/>
    </row>
    <row r="44" spans="1:44">
      <c r="A44" s="105">
        <v>40</v>
      </c>
      <c r="B44" s="233" t="str">
        <f t="shared" si="0"/>
        <v xml:space="preserve"> </v>
      </c>
      <c r="C44" s="310"/>
      <c r="D44" s="473"/>
      <c r="E44" s="310"/>
      <c r="F44" s="310"/>
      <c r="G44" s="310"/>
      <c r="H44" s="310"/>
      <c r="I44" s="310"/>
      <c r="J44" s="310"/>
      <c r="K44" s="310"/>
      <c r="L44" s="310"/>
      <c r="M44" s="579"/>
      <c r="N44" s="70"/>
      <c r="O44" s="71"/>
      <c r="P44" s="71"/>
      <c r="Q44" s="71"/>
      <c r="R44" s="70"/>
      <c r="S44" s="70"/>
      <c r="T44" s="72"/>
      <c r="U44" s="72"/>
      <c r="V44" s="72"/>
      <c r="W44" s="72"/>
      <c r="X44" s="70"/>
      <c r="Y44" s="72"/>
      <c r="Z44" s="73"/>
      <c r="AA44" s="70"/>
      <c r="AB44" s="72"/>
      <c r="AC44" s="70"/>
      <c r="AD44" s="72"/>
      <c r="AE44" s="70"/>
      <c r="AF44" s="227"/>
      <c r="AG44" s="227"/>
      <c r="AH44" s="227"/>
      <c r="AI44" s="70"/>
      <c r="AJ44" s="255"/>
      <c r="AK44" s="70"/>
      <c r="AL44" s="71"/>
      <c r="AM44" s="70"/>
      <c r="AN44" s="71"/>
      <c r="AO44" s="70"/>
      <c r="AP44" s="70"/>
      <c r="AQ44" s="305"/>
      <c r="AR44" s="278"/>
    </row>
    <row r="45" spans="1:44">
      <c r="A45" s="105">
        <v>41</v>
      </c>
      <c r="B45" s="233" t="str">
        <f t="shared" si="0"/>
        <v xml:space="preserve"> </v>
      </c>
      <c r="C45" s="310"/>
      <c r="D45" s="473"/>
      <c r="E45" s="310"/>
      <c r="F45" s="310"/>
      <c r="G45" s="310"/>
      <c r="H45" s="310"/>
      <c r="I45" s="310"/>
      <c r="J45" s="310"/>
      <c r="K45" s="310"/>
      <c r="L45" s="310"/>
      <c r="M45" s="579"/>
      <c r="N45" s="70"/>
      <c r="O45" s="71"/>
      <c r="P45" s="71"/>
      <c r="Q45" s="71"/>
      <c r="R45" s="70"/>
      <c r="S45" s="70"/>
      <c r="T45" s="72"/>
      <c r="U45" s="72"/>
      <c r="V45" s="72"/>
      <c r="W45" s="72"/>
      <c r="X45" s="70"/>
      <c r="Y45" s="72"/>
      <c r="Z45" s="73"/>
      <c r="AA45" s="70"/>
      <c r="AB45" s="72"/>
      <c r="AC45" s="70"/>
      <c r="AD45" s="72"/>
      <c r="AE45" s="70"/>
      <c r="AF45" s="227"/>
      <c r="AG45" s="227"/>
      <c r="AH45" s="227"/>
      <c r="AI45" s="70"/>
      <c r="AJ45" s="255"/>
      <c r="AK45" s="70"/>
      <c r="AL45" s="71"/>
      <c r="AM45" s="70"/>
      <c r="AN45" s="71"/>
      <c r="AO45" s="70"/>
      <c r="AP45" s="70"/>
      <c r="AQ45" s="305"/>
      <c r="AR45" s="278"/>
    </row>
    <row r="46" spans="1:44">
      <c r="A46" s="105">
        <v>42</v>
      </c>
      <c r="B46" s="233" t="str">
        <f t="shared" si="0"/>
        <v xml:space="preserve"> </v>
      </c>
      <c r="C46" s="310"/>
      <c r="D46" s="473"/>
      <c r="E46" s="310"/>
      <c r="F46" s="310"/>
      <c r="G46" s="310"/>
      <c r="H46" s="310"/>
      <c r="I46" s="310"/>
      <c r="J46" s="310"/>
      <c r="K46" s="310"/>
      <c r="L46" s="310"/>
      <c r="M46" s="579"/>
      <c r="N46" s="70"/>
      <c r="O46" s="71"/>
      <c r="P46" s="71"/>
      <c r="Q46" s="71"/>
      <c r="R46" s="70"/>
      <c r="S46" s="70"/>
      <c r="T46" s="72"/>
      <c r="U46" s="72"/>
      <c r="V46" s="72"/>
      <c r="W46" s="72"/>
      <c r="X46" s="70"/>
      <c r="Y46" s="72"/>
      <c r="Z46" s="73"/>
      <c r="AA46" s="70"/>
      <c r="AB46" s="72"/>
      <c r="AC46" s="70"/>
      <c r="AD46" s="72"/>
      <c r="AE46" s="70"/>
      <c r="AF46" s="227"/>
      <c r="AG46" s="227"/>
      <c r="AH46" s="227"/>
      <c r="AI46" s="70"/>
      <c r="AJ46" s="255"/>
      <c r="AK46" s="70"/>
      <c r="AL46" s="71"/>
      <c r="AM46" s="70"/>
      <c r="AN46" s="71"/>
      <c r="AO46" s="70"/>
      <c r="AP46" s="70"/>
      <c r="AQ46" s="305"/>
      <c r="AR46" s="278"/>
    </row>
    <row r="47" spans="1:44">
      <c r="A47" s="105">
        <v>43</v>
      </c>
      <c r="B47" s="233" t="str">
        <f t="shared" si="0"/>
        <v xml:space="preserve"> </v>
      </c>
      <c r="C47" s="310"/>
      <c r="D47" s="473"/>
      <c r="E47" s="310"/>
      <c r="F47" s="310"/>
      <c r="G47" s="310"/>
      <c r="H47" s="310"/>
      <c r="I47" s="310"/>
      <c r="J47" s="310"/>
      <c r="K47" s="310"/>
      <c r="L47" s="310"/>
      <c r="M47" s="579"/>
      <c r="N47" s="70"/>
      <c r="O47" s="71"/>
      <c r="P47" s="71"/>
      <c r="Q47" s="71"/>
      <c r="R47" s="70"/>
      <c r="S47" s="70"/>
      <c r="T47" s="72"/>
      <c r="U47" s="72"/>
      <c r="V47" s="72"/>
      <c r="W47" s="72"/>
      <c r="X47" s="70"/>
      <c r="Y47" s="72"/>
      <c r="Z47" s="73"/>
      <c r="AA47" s="70"/>
      <c r="AB47" s="72"/>
      <c r="AC47" s="70"/>
      <c r="AD47" s="72"/>
      <c r="AE47" s="70"/>
      <c r="AF47" s="227"/>
      <c r="AG47" s="227"/>
      <c r="AH47" s="227"/>
      <c r="AI47" s="70"/>
      <c r="AJ47" s="255"/>
      <c r="AK47" s="70"/>
      <c r="AL47" s="71"/>
      <c r="AM47" s="70"/>
      <c r="AN47" s="71"/>
      <c r="AO47" s="70"/>
      <c r="AP47" s="70"/>
      <c r="AQ47" s="305"/>
      <c r="AR47" s="278"/>
    </row>
    <row r="48" spans="1:44">
      <c r="A48" s="105">
        <v>44</v>
      </c>
      <c r="B48" s="233" t="str">
        <f t="shared" si="0"/>
        <v xml:space="preserve"> </v>
      </c>
      <c r="C48" s="310"/>
      <c r="D48" s="473"/>
      <c r="E48" s="310"/>
      <c r="F48" s="310"/>
      <c r="G48" s="310"/>
      <c r="H48" s="310"/>
      <c r="I48" s="310"/>
      <c r="J48" s="310"/>
      <c r="K48" s="310"/>
      <c r="L48" s="310"/>
      <c r="M48" s="579"/>
      <c r="N48" s="70"/>
      <c r="O48" s="71"/>
      <c r="P48" s="71"/>
      <c r="Q48" s="71"/>
      <c r="R48" s="70"/>
      <c r="S48" s="70"/>
      <c r="T48" s="72"/>
      <c r="U48" s="72"/>
      <c r="V48" s="72"/>
      <c r="W48" s="72"/>
      <c r="X48" s="70"/>
      <c r="Y48" s="72"/>
      <c r="Z48" s="73"/>
      <c r="AA48" s="70"/>
      <c r="AB48" s="72"/>
      <c r="AC48" s="70"/>
      <c r="AD48" s="72"/>
      <c r="AE48" s="70"/>
      <c r="AF48" s="227"/>
      <c r="AG48" s="227"/>
      <c r="AH48" s="227"/>
      <c r="AI48" s="70"/>
      <c r="AJ48" s="255"/>
      <c r="AK48" s="70"/>
      <c r="AL48" s="71"/>
      <c r="AM48" s="70"/>
      <c r="AN48" s="71"/>
      <c r="AO48" s="70"/>
      <c r="AP48" s="70"/>
      <c r="AQ48" s="305"/>
      <c r="AR48" s="278"/>
    </row>
    <row r="49" spans="1:44">
      <c r="A49" s="105">
        <v>45</v>
      </c>
      <c r="B49" s="233" t="str">
        <f t="shared" si="0"/>
        <v xml:space="preserve"> </v>
      </c>
      <c r="C49" s="310"/>
      <c r="D49" s="473"/>
      <c r="E49" s="310"/>
      <c r="F49" s="310"/>
      <c r="G49" s="310"/>
      <c r="H49" s="310"/>
      <c r="I49" s="310"/>
      <c r="J49" s="310"/>
      <c r="K49" s="310"/>
      <c r="L49" s="310"/>
      <c r="M49" s="579"/>
      <c r="N49" s="70"/>
      <c r="O49" s="71"/>
      <c r="P49" s="71"/>
      <c r="Q49" s="71"/>
      <c r="R49" s="70"/>
      <c r="S49" s="70"/>
      <c r="T49" s="72"/>
      <c r="U49" s="72"/>
      <c r="V49" s="72"/>
      <c r="W49" s="72"/>
      <c r="X49" s="70"/>
      <c r="Y49" s="72"/>
      <c r="Z49" s="73"/>
      <c r="AA49" s="70"/>
      <c r="AB49" s="72"/>
      <c r="AC49" s="70"/>
      <c r="AD49" s="72"/>
      <c r="AE49" s="70"/>
      <c r="AF49" s="227"/>
      <c r="AG49" s="227"/>
      <c r="AH49" s="227"/>
      <c r="AI49" s="70"/>
      <c r="AJ49" s="255"/>
      <c r="AK49" s="70"/>
      <c r="AL49" s="71"/>
      <c r="AM49" s="70"/>
      <c r="AN49" s="71"/>
      <c r="AO49" s="70"/>
      <c r="AP49" s="70"/>
      <c r="AQ49" s="305"/>
      <c r="AR49" s="278"/>
    </row>
    <row r="50" spans="1:44">
      <c r="A50" s="105">
        <v>46</v>
      </c>
      <c r="B50" s="233" t="str">
        <f t="shared" si="0"/>
        <v xml:space="preserve"> </v>
      </c>
      <c r="C50" s="310"/>
      <c r="D50" s="473"/>
      <c r="E50" s="310"/>
      <c r="F50" s="310"/>
      <c r="G50" s="310"/>
      <c r="H50" s="310"/>
      <c r="I50" s="310"/>
      <c r="J50" s="310"/>
      <c r="K50" s="310"/>
      <c r="L50" s="310"/>
      <c r="M50" s="579"/>
      <c r="N50" s="70"/>
      <c r="O50" s="71"/>
      <c r="P50" s="71"/>
      <c r="Q50" s="71"/>
      <c r="R50" s="70"/>
      <c r="S50" s="70"/>
      <c r="T50" s="72"/>
      <c r="U50" s="72"/>
      <c r="V50" s="72"/>
      <c r="W50" s="72"/>
      <c r="X50" s="70"/>
      <c r="Y50" s="72"/>
      <c r="Z50" s="73"/>
      <c r="AA50" s="70"/>
      <c r="AB50" s="72"/>
      <c r="AC50" s="70"/>
      <c r="AD50" s="72"/>
      <c r="AE50" s="70"/>
      <c r="AF50" s="227"/>
      <c r="AG50" s="227"/>
      <c r="AH50" s="227"/>
      <c r="AI50" s="70"/>
      <c r="AJ50" s="255"/>
      <c r="AK50" s="70"/>
      <c r="AL50" s="71"/>
      <c r="AM50" s="70"/>
      <c r="AN50" s="71"/>
      <c r="AO50" s="70"/>
      <c r="AP50" s="70"/>
      <c r="AQ50" s="305"/>
      <c r="AR50" s="278"/>
    </row>
    <row r="51" spans="1:44">
      <c r="A51" s="105">
        <v>47</v>
      </c>
      <c r="B51" s="233" t="str">
        <f t="shared" si="0"/>
        <v xml:space="preserve"> </v>
      </c>
      <c r="C51" s="310"/>
      <c r="D51" s="473"/>
      <c r="E51" s="310"/>
      <c r="F51" s="310"/>
      <c r="G51" s="310"/>
      <c r="H51" s="310"/>
      <c r="I51" s="310"/>
      <c r="J51" s="310"/>
      <c r="K51" s="310"/>
      <c r="L51" s="310"/>
      <c r="M51" s="579"/>
      <c r="N51" s="70"/>
      <c r="O51" s="71"/>
      <c r="P51" s="71"/>
      <c r="Q51" s="71"/>
      <c r="R51" s="70"/>
      <c r="S51" s="70"/>
      <c r="T51" s="72"/>
      <c r="U51" s="72"/>
      <c r="V51" s="72"/>
      <c r="W51" s="72"/>
      <c r="X51" s="70"/>
      <c r="Y51" s="72"/>
      <c r="Z51" s="73"/>
      <c r="AA51" s="70"/>
      <c r="AB51" s="72"/>
      <c r="AC51" s="70"/>
      <c r="AD51" s="72"/>
      <c r="AE51" s="70"/>
      <c r="AF51" s="227"/>
      <c r="AG51" s="227"/>
      <c r="AH51" s="227"/>
      <c r="AI51" s="70"/>
      <c r="AJ51" s="255"/>
      <c r="AK51" s="70"/>
      <c r="AL51" s="71"/>
      <c r="AM51" s="70"/>
      <c r="AN51" s="71"/>
      <c r="AO51" s="70"/>
      <c r="AP51" s="70"/>
      <c r="AQ51" s="305"/>
      <c r="AR51" s="278"/>
    </row>
    <row r="52" spans="1:44">
      <c r="A52" s="105">
        <v>48</v>
      </c>
      <c r="B52" s="233" t="str">
        <f t="shared" si="0"/>
        <v xml:space="preserve"> </v>
      </c>
      <c r="C52" s="310"/>
      <c r="D52" s="473"/>
      <c r="E52" s="310"/>
      <c r="F52" s="310"/>
      <c r="G52" s="310"/>
      <c r="H52" s="310"/>
      <c r="I52" s="310"/>
      <c r="J52" s="310"/>
      <c r="K52" s="310"/>
      <c r="L52" s="310"/>
      <c r="M52" s="579"/>
      <c r="N52" s="70"/>
      <c r="O52" s="71"/>
      <c r="P52" s="71"/>
      <c r="Q52" s="71"/>
      <c r="R52" s="70"/>
      <c r="S52" s="70"/>
      <c r="T52" s="72"/>
      <c r="U52" s="72"/>
      <c r="V52" s="72"/>
      <c r="W52" s="72"/>
      <c r="X52" s="70"/>
      <c r="Y52" s="72"/>
      <c r="Z52" s="73"/>
      <c r="AA52" s="70"/>
      <c r="AB52" s="72"/>
      <c r="AC52" s="70"/>
      <c r="AD52" s="72"/>
      <c r="AE52" s="70"/>
      <c r="AF52" s="227"/>
      <c r="AG52" s="227"/>
      <c r="AH52" s="227"/>
      <c r="AI52" s="70"/>
      <c r="AJ52" s="255"/>
      <c r="AK52" s="70"/>
      <c r="AL52" s="71"/>
      <c r="AM52" s="70"/>
      <c r="AN52" s="71"/>
      <c r="AO52" s="70"/>
      <c r="AP52" s="70"/>
      <c r="AQ52" s="305"/>
      <c r="AR52" s="278"/>
    </row>
    <row r="53" spans="1:44">
      <c r="A53" s="105">
        <v>49</v>
      </c>
      <c r="B53" s="233" t="str">
        <f t="shared" si="0"/>
        <v xml:space="preserve"> </v>
      </c>
      <c r="C53" s="310"/>
      <c r="D53" s="473"/>
      <c r="E53" s="310"/>
      <c r="F53" s="310"/>
      <c r="G53" s="310"/>
      <c r="H53" s="310"/>
      <c r="I53" s="310"/>
      <c r="J53" s="310"/>
      <c r="K53" s="310"/>
      <c r="L53" s="310"/>
      <c r="M53" s="579"/>
      <c r="N53" s="70"/>
      <c r="O53" s="71"/>
      <c r="P53" s="71"/>
      <c r="Q53" s="71"/>
      <c r="R53" s="70"/>
      <c r="S53" s="70"/>
      <c r="T53" s="72"/>
      <c r="U53" s="72"/>
      <c r="V53" s="72"/>
      <c r="W53" s="72"/>
      <c r="X53" s="70"/>
      <c r="Y53" s="72"/>
      <c r="Z53" s="73"/>
      <c r="AA53" s="70"/>
      <c r="AB53" s="72"/>
      <c r="AC53" s="70"/>
      <c r="AD53" s="72"/>
      <c r="AE53" s="70"/>
      <c r="AF53" s="227"/>
      <c r="AG53" s="227"/>
      <c r="AH53" s="227"/>
      <c r="AI53" s="70"/>
      <c r="AJ53" s="255"/>
      <c r="AK53" s="70"/>
      <c r="AL53" s="71"/>
      <c r="AM53" s="70"/>
      <c r="AN53" s="71"/>
      <c r="AO53" s="70"/>
      <c r="AP53" s="70"/>
      <c r="AQ53" s="305"/>
      <c r="AR53" s="278"/>
    </row>
    <row r="54" spans="1:44">
      <c r="A54" s="105">
        <v>50</v>
      </c>
      <c r="B54" s="233" t="str">
        <f t="shared" si="0"/>
        <v xml:space="preserve"> </v>
      </c>
      <c r="C54" s="310"/>
      <c r="D54" s="473"/>
      <c r="E54" s="310"/>
      <c r="F54" s="310"/>
      <c r="G54" s="310"/>
      <c r="H54" s="310"/>
      <c r="I54" s="310"/>
      <c r="J54" s="310"/>
      <c r="K54" s="310"/>
      <c r="L54" s="310"/>
      <c r="M54" s="579"/>
      <c r="N54" s="70"/>
      <c r="O54" s="71"/>
      <c r="P54" s="71"/>
      <c r="Q54" s="71"/>
      <c r="R54" s="70"/>
      <c r="S54" s="70"/>
      <c r="T54" s="72"/>
      <c r="U54" s="72"/>
      <c r="V54" s="72"/>
      <c r="W54" s="72"/>
      <c r="X54" s="70"/>
      <c r="Y54" s="72"/>
      <c r="Z54" s="73"/>
      <c r="AA54" s="70"/>
      <c r="AB54" s="72"/>
      <c r="AC54" s="70"/>
      <c r="AD54" s="72"/>
      <c r="AE54" s="70"/>
      <c r="AF54" s="227"/>
      <c r="AG54" s="227"/>
      <c r="AH54" s="227"/>
      <c r="AI54" s="70"/>
      <c r="AJ54" s="255"/>
      <c r="AK54" s="70"/>
      <c r="AL54" s="71"/>
      <c r="AM54" s="70"/>
      <c r="AN54" s="71"/>
      <c r="AO54" s="70"/>
      <c r="AP54" s="70"/>
      <c r="AQ54" s="305"/>
      <c r="AR54" s="278"/>
    </row>
    <row r="55" spans="1:44">
      <c r="A55" s="105">
        <v>51</v>
      </c>
      <c r="B55" s="233" t="str">
        <f t="shared" si="0"/>
        <v xml:space="preserve"> </v>
      </c>
      <c r="C55" s="310"/>
      <c r="D55" s="473"/>
      <c r="E55" s="310"/>
      <c r="F55" s="310"/>
      <c r="G55" s="310"/>
      <c r="H55" s="310"/>
      <c r="I55" s="310"/>
      <c r="J55" s="310"/>
      <c r="K55" s="310"/>
      <c r="L55" s="310"/>
      <c r="M55" s="579"/>
      <c r="N55" s="70"/>
      <c r="O55" s="71"/>
      <c r="P55" s="71"/>
      <c r="Q55" s="71"/>
      <c r="R55" s="70"/>
      <c r="S55" s="70"/>
      <c r="T55" s="72"/>
      <c r="U55" s="72"/>
      <c r="V55" s="72"/>
      <c r="W55" s="72"/>
      <c r="X55" s="70"/>
      <c r="Y55" s="72"/>
      <c r="Z55" s="73"/>
      <c r="AA55" s="70"/>
      <c r="AB55" s="72"/>
      <c r="AC55" s="70"/>
      <c r="AD55" s="72"/>
      <c r="AE55" s="70"/>
      <c r="AF55" s="227"/>
      <c r="AG55" s="227"/>
      <c r="AH55" s="227"/>
      <c r="AI55" s="70"/>
      <c r="AJ55" s="255"/>
      <c r="AK55" s="70"/>
      <c r="AL55" s="71"/>
      <c r="AM55" s="70"/>
      <c r="AN55" s="71"/>
      <c r="AO55" s="70"/>
      <c r="AP55" s="70"/>
      <c r="AQ55" s="305"/>
      <c r="AR55" s="278"/>
    </row>
    <row r="56" spans="1:44">
      <c r="A56" s="105">
        <v>52</v>
      </c>
      <c r="B56" s="233" t="str">
        <f t="shared" si="0"/>
        <v xml:space="preserve"> </v>
      </c>
      <c r="C56" s="310"/>
      <c r="D56" s="473"/>
      <c r="E56" s="310"/>
      <c r="F56" s="310"/>
      <c r="G56" s="310"/>
      <c r="H56" s="310"/>
      <c r="I56" s="310"/>
      <c r="J56" s="310"/>
      <c r="K56" s="310"/>
      <c r="L56" s="310"/>
      <c r="M56" s="579"/>
      <c r="N56" s="70"/>
      <c r="O56" s="71"/>
      <c r="P56" s="71"/>
      <c r="Q56" s="71"/>
      <c r="R56" s="70"/>
      <c r="S56" s="70"/>
      <c r="T56" s="72"/>
      <c r="U56" s="578"/>
      <c r="V56" s="72"/>
      <c r="W56" s="72"/>
      <c r="X56" s="70"/>
      <c r="Y56" s="72"/>
      <c r="Z56" s="73"/>
      <c r="AA56" s="70"/>
      <c r="AB56" s="72"/>
      <c r="AC56" s="70"/>
      <c r="AD56" s="72"/>
      <c r="AE56" s="70"/>
      <c r="AF56" s="227"/>
      <c r="AG56" s="227"/>
      <c r="AH56" s="227"/>
      <c r="AI56" s="70"/>
      <c r="AJ56" s="255"/>
      <c r="AK56" s="70"/>
      <c r="AL56" s="71"/>
      <c r="AM56" s="70"/>
      <c r="AN56" s="71"/>
      <c r="AO56" s="70"/>
      <c r="AP56" s="70"/>
      <c r="AQ56" s="305"/>
      <c r="AR56" s="278"/>
    </row>
    <row r="57" spans="1:44">
      <c r="A57" s="105">
        <v>53</v>
      </c>
      <c r="B57" s="233" t="str">
        <f t="shared" si="0"/>
        <v xml:space="preserve"> </v>
      </c>
      <c r="C57" s="310"/>
      <c r="D57" s="473"/>
      <c r="E57" s="310"/>
      <c r="F57" s="310"/>
      <c r="G57" s="310"/>
      <c r="H57" s="310"/>
      <c r="I57" s="310"/>
      <c r="J57" s="310"/>
      <c r="K57" s="310"/>
      <c r="L57" s="310"/>
      <c r="M57" s="579"/>
      <c r="N57" s="70"/>
      <c r="O57" s="71"/>
      <c r="P57" s="71"/>
      <c r="Q57" s="71"/>
      <c r="R57" s="70"/>
      <c r="S57" s="70"/>
      <c r="T57" s="72"/>
      <c r="U57" s="72"/>
      <c r="V57" s="72"/>
      <c r="W57" s="72"/>
      <c r="X57" s="70"/>
      <c r="Y57" s="72"/>
      <c r="Z57" s="73"/>
      <c r="AA57" s="70"/>
      <c r="AB57" s="72"/>
      <c r="AC57" s="70"/>
      <c r="AD57" s="72"/>
      <c r="AE57" s="70"/>
      <c r="AF57" s="227"/>
      <c r="AG57" s="227"/>
      <c r="AH57" s="227"/>
      <c r="AI57" s="70"/>
      <c r="AJ57" s="255"/>
      <c r="AK57" s="70"/>
      <c r="AL57" s="71"/>
      <c r="AM57" s="70"/>
      <c r="AN57" s="71"/>
      <c r="AO57" s="70"/>
      <c r="AP57" s="70"/>
      <c r="AQ57" s="305"/>
      <c r="AR57" s="278"/>
    </row>
    <row r="58" spans="1:44">
      <c r="A58" s="105">
        <v>54</v>
      </c>
      <c r="B58" s="233" t="str">
        <f t="shared" si="0"/>
        <v xml:space="preserve"> </v>
      </c>
      <c r="C58" s="310"/>
      <c r="D58" s="473"/>
      <c r="E58" s="310"/>
      <c r="F58" s="310"/>
      <c r="G58" s="310"/>
      <c r="H58" s="310"/>
      <c r="I58" s="310"/>
      <c r="J58" s="310"/>
      <c r="K58" s="310"/>
      <c r="L58" s="310"/>
      <c r="M58" s="579"/>
      <c r="N58" s="70"/>
      <c r="O58" s="71"/>
      <c r="P58" s="71"/>
      <c r="Q58" s="71"/>
      <c r="R58" s="70"/>
      <c r="S58" s="70"/>
      <c r="T58" s="72"/>
      <c r="U58" s="72"/>
      <c r="V58" s="72"/>
      <c r="W58" s="72"/>
      <c r="X58" s="70"/>
      <c r="Y58" s="72"/>
      <c r="Z58" s="73"/>
      <c r="AA58" s="70"/>
      <c r="AB58" s="72"/>
      <c r="AC58" s="70"/>
      <c r="AD58" s="72"/>
      <c r="AE58" s="70"/>
      <c r="AF58" s="227"/>
      <c r="AG58" s="227"/>
      <c r="AH58" s="227"/>
      <c r="AI58" s="70"/>
      <c r="AJ58" s="255"/>
      <c r="AK58" s="70"/>
      <c r="AL58" s="71"/>
      <c r="AM58" s="70"/>
      <c r="AN58" s="71"/>
      <c r="AO58" s="70"/>
      <c r="AP58" s="70"/>
      <c r="AQ58" s="305"/>
      <c r="AR58" s="278"/>
    </row>
    <row r="59" spans="1:44">
      <c r="A59" s="105">
        <v>55</v>
      </c>
      <c r="B59" s="233" t="str">
        <f t="shared" si="0"/>
        <v xml:space="preserve"> </v>
      </c>
      <c r="C59" s="310"/>
      <c r="D59" s="473"/>
      <c r="E59" s="310"/>
      <c r="F59" s="310"/>
      <c r="G59" s="310"/>
      <c r="H59" s="310"/>
      <c r="I59" s="310"/>
      <c r="J59" s="310"/>
      <c r="K59" s="310"/>
      <c r="L59" s="310"/>
      <c r="M59" s="579"/>
      <c r="N59" s="70"/>
      <c r="O59" s="71"/>
      <c r="P59" s="71"/>
      <c r="Q59" s="71"/>
      <c r="R59" s="70"/>
      <c r="S59" s="70"/>
      <c r="T59" s="72"/>
      <c r="U59" s="72"/>
      <c r="V59" s="72"/>
      <c r="W59" s="72"/>
      <c r="X59" s="70"/>
      <c r="Y59" s="72"/>
      <c r="Z59" s="73"/>
      <c r="AA59" s="70"/>
      <c r="AB59" s="72"/>
      <c r="AC59" s="70"/>
      <c r="AD59" s="72"/>
      <c r="AE59" s="70"/>
      <c r="AF59" s="227"/>
      <c r="AG59" s="227"/>
      <c r="AH59" s="227"/>
      <c r="AI59" s="70"/>
      <c r="AJ59" s="255"/>
      <c r="AK59" s="70"/>
      <c r="AL59" s="71"/>
      <c r="AM59" s="70"/>
      <c r="AN59" s="71"/>
      <c r="AO59" s="70"/>
      <c r="AP59" s="70"/>
      <c r="AQ59" s="305"/>
      <c r="AR59" s="278"/>
    </row>
    <row r="60" spans="1:44">
      <c r="A60" s="105">
        <v>56</v>
      </c>
      <c r="B60" s="233" t="str">
        <f t="shared" si="0"/>
        <v xml:space="preserve"> </v>
      </c>
      <c r="C60" s="310"/>
      <c r="D60" s="473"/>
      <c r="E60" s="310"/>
      <c r="F60" s="310"/>
      <c r="G60" s="310"/>
      <c r="H60" s="310"/>
      <c r="I60" s="310"/>
      <c r="J60" s="310"/>
      <c r="K60" s="310"/>
      <c r="L60" s="310"/>
      <c r="M60" s="579"/>
      <c r="N60" s="70"/>
      <c r="O60" s="71"/>
      <c r="P60" s="71"/>
      <c r="Q60" s="71"/>
      <c r="R60" s="70"/>
      <c r="S60" s="70"/>
      <c r="T60" s="72"/>
      <c r="U60" s="72"/>
      <c r="V60" s="72"/>
      <c r="W60" s="72"/>
      <c r="X60" s="70"/>
      <c r="Y60" s="72"/>
      <c r="Z60" s="73"/>
      <c r="AA60" s="70"/>
      <c r="AB60" s="72"/>
      <c r="AC60" s="70"/>
      <c r="AD60" s="72"/>
      <c r="AE60" s="70"/>
      <c r="AF60" s="227"/>
      <c r="AG60" s="227"/>
      <c r="AH60" s="227"/>
      <c r="AI60" s="70"/>
      <c r="AJ60" s="255"/>
      <c r="AK60" s="70"/>
      <c r="AL60" s="71"/>
      <c r="AM60" s="70"/>
      <c r="AN60" s="71"/>
      <c r="AO60" s="70"/>
      <c r="AP60" s="70"/>
      <c r="AQ60" s="305"/>
      <c r="AR60" s="278"/>
    </row>
    <row r="61" spans="1:44">
      <c r="A61" s="105">
        <v>57</v>
      </c>
      <c r="B61" s="233" t="str">
        <f t="shared" si="0"/>
        <v xml:space="preserve"> </v>
      </c>
      <c r="C61" s="310"/>
      <c r="D61" s="473"/>
      <c r="E61" s="310"/>
      <c r="F61" s="310"/>
      <c r="G61" s="310"/>
      <c r="H61" s="310"/>
      <c r="I61" s="310"/>
      <c r="J61" s="310"/>
      <c r="K61" s="310"/>
      <c r="L61" s="310"/>
      <c r="M61" s="579"/>
      <c r="N61" s="70"/>
      <c r="O61" s="71"/>
      <c r="P61" s="71"/>
      <c r="Q61" s="71"/>
      <c r="R61" s="70"/>
      <c r="S61" s="70"/>
      <c r="T61" s="72"/>
      <c r="U61" s="72"/>
      <c r="V61" s="72"/>
      <c r="W61" s="72"/>
      <c r="X61" s="70"/>
      <c r="Y61" s="72"/>
      <c r="Z61" s="73"/>
      <c r="AA61" s="70"/>
      <c r="AB61" s="72"/>
      <c r="AC61" s="70"/>
      <c r="AD61" s="72"/>
      <c r="AE61" s="70"/>
      <c r="AF61" s="227"/>
      <c r="AG61" s="227"/>
      <c r="AH61" s="227"/>
      <c r="AI61" s="70"/>
      <c r="AJ61" s="255"/>
      <c r="AK61" s="70"/>
      <c r="AL61" s="71"/>
      <c r="AM61" s="70"/>
      <c r="AN61" s="71"/>
      <c r="AO61" s="70"/>
      <c r="AP61" s="70"/>
      <c r="AQ61" s="305"/>
      <c r="AR61" s="278"/>
    </row>
    <row r="62" spans="1:44">
      <c r="A62" s="105">
        <v>58</v>
      </c>
      <c r="B62" s="233" t="str">
        <f t="shared" si="0"/>
        <v xml:space="preserve"> </v>
      </c>
      <c r="C62" s="310"/>
      <c r="D62" s="473"/>
      <c r="E62" s="310"/>
      <c r="F62" s="310"/>
      <c r="G62" s="310"/>
      <c r="H62" s="310"/>
      <c r="I62" s="310"/>
      <c r="J62" s="310"/>
      <c r="K62" s="310"/>
      <c r="L62" s="310"/>
      <c r="M62" s="579"/>
      <c r="N62" s="70"/>
      <c r="O62" s="71"/>
      <c r="P62" s="71"/>
      <c r="Q62" s="71"/>
      <c r="R62" s="70"/>
      <c r="S62" s="70"/>
      <c r="T62" s="72"/>
      <c r="U62" s="72"/>
      <c r="V62" s="72"/>
      <c r="W62" s="72"/>
      <c r="X62" s="70"/>
      <c r="Y62" s="72"/>
      <c r="Z62" s="73"/>
      <c r="AA62" s="70"/>
      <c r="AB62" s="72"/>
      <c r="AC62" s="70"/>
      <c r="AD62" s="72"/>
      <c r="AE62" s="70"/>
      <c r="AF62" s="227"/>
      <c r="AG62" s="227"/>
      <c r="AH62" s="227"/>
      <c r="AI62" s="70"/>
      <c r="AJ62" s="255"/>
      <c r="AK62" s="70"/>
      <c r="AL62" s="71"/>
      <c r="AM62" s="70"/>
      <c r="AN62" s="71"/>
      <c r="AO62" s="70"/>
      <c r="AP62" s="70"/>
      <c r="AQ62" s="305"/>
      <c r="AR62" s="278"/>
    </row>
    <row r="63" spans="1:44">
      <c r="A63" s="105">
        <v>59</v>
      </c>
      <c r="B63" s="233" t="str">
        <f t="shared" si="0"/>
        <v xml:space="preserve"> </v>
      </c>
      <c r="C63" s="310"/>
      <c r="D63" s="473"/>
      <c r="E63" s="310"/>
      <c r="F63" s="310"/>
      <c r="G63" s="310"/>
      <c r="H63" s="310"/>
      <c r="I63" s="310"/>
      <c r="J63" s="310"/>
      <c r="K63" s="310"/>
      <c r="L63" s="310"/>
      <c r="M63" s="579"/>
      <c r="N63" s="70"/>
      <c r="O63" s="71"/>
      <c r="P63" s="71"/>
      <c r="Q63" s="71"/>
      <c r="R63" s="70"/>
      <c r="S63" s="70"/>
      <c r="T63" s="72"/>
      <c r="U63" s="72"/>
      <c r="V63" s="72"/>
      <c r="W63" s="72"/>
      <c r="X63" s="70"/>
      <c r="Y63" s="72"/>
      <c r="Z63" s="73"/>
      <c r="AA63" s="70"/>
      <c r="AB63" s="72"/>
      <c r="AC63" s="70"/>
      <c r="AD63" s="72"/>
      <c r="AE63" s="70"/>
      <c r="AF63" s="227"/>
      <c r="AG63" s="227"/>
      <c r="AH63" s="227"/>
      <c r="AI63" s="70"/>
      <c r="AJ63" s="255"/>
      <c r="AK63" s="70"/>
      <c r="AL63" s="71"/>
      <c r="AM63" s="70"/>
      <c r="AN63" s="71"/>
      <c r="AO63" s="70"/>
      <c r="AP63" s="70"/>
      <c r="AQ63" s="305"/>
      <c r="AR63" s="278"/>
    </row>
    <row r="64" spans="1:44">
      <c r="A64" s="105">
        <v>60</v>
      </c>
      <c r="B64" s="233" t="str">
        <f t="shared" si="0"/>
        <v xml:space="preserve"> </v>
      </c>
      <c r="C64" s="310"/>
      <c r="D64" s="473"/>
      <c r="E64" s="310"/>
      <c r="F64" s="310"/>
      <c r="G64" s="310"/>
      <c r="H64" s="310"/>
      <c r="I64" s="310"/>
      <c r="J64" s="310"/>
      <c r="K64" s="310"/>
      <c r="L64" s="310"/>
      <c r="M64" s="579"/>
      <c r="N64" s="70"/>
      <c r="O64" s="71"/>
      <c r="P64" s="71"/>
      <c r="Q64" s="71"/>
      <c r="R64" s="70"/>
      <c r="S64" s="70"/>
      <c r="T64" s="72"/>
      <c r="U64" s="72"/>
      <c r="V64" s="72"/>
      <c r="W64" s="72"/>
      <c r="X64" s="70"/>
      <c r="Y64" s="72"/>
      <c r="Z64" s="73"/>
      <c r="AA64" s="70"/>
      <c r="AB64" s="72"/>
      <c r="AC64" s="70"/>
      <c r="AD64" s="72"/>
      <c r="AE64" s="70"/>
      <c r="AF64" s="227"/>
      <c r="AG64" s="227"/>
      <c r="AH64" s="227"/>
      <c r="AI64" s="70"/>
      <c r="AJ64" s="255"/>
      <c r="AK64" s="70"/>
      <c r="AL64" s="71"/>
      <c r="AM64" s="70"/>
      <c r="AN64" s="71"/>
      <c r="AO64" s="70"/>
      <c r="AP64" s="70"/>
      <c r="AQ64" s="305"/>
      <c r="AR64" s="278"/>
    </row>
    <row r="65" spans="1:44">
      <c r="A65" s="105">
        <v>61</v>
      </c>
      <c r="B65" s="233" t="str">
        <f t="shared" si="0"/>
        <v xml:space="preserve"> </v>
      </c>
      <c r="C65" s="310"/>
      <c r="D65" s="473"/>
      <c r="E65" s="310"/>
      <c r="F65" s="310"/>
      <c r="G65" s="310"/>
      <c r="H65" s="310"/>
      <c r="I65" s="310"/>
      <c r="J65" s="310"/>
      <c r="K65" s="310"/>
      <c r="L65" s="310"/>
      <c r="M65" s="579"/>
      <c r="N65" s="70"/>
      <c r="O65" s="71"/>
      <c r="P65" s="71"/>
      <c r="Q65" s="71"/>
      <c r="R65" s="70"/>
      <c r="S65" s="70"/>
      <c r="T65" s="72"/>
      <c r="U65" s="72"/>
      <c r="V65" s="72"/>
      <c r="W65" s="72"/>
      <c r="X65" s="70"/>
      <c r="Y65" s="72"/>
      <c r="Z65" s="73"/>
      <c r="AA65" s="70"/>
      <c r="AB65" s="72"/>
      <c r="AC65" s="70"/>
      <c r="AD65" s="72"/>
      <c r="AE65" s="70"/>
      <c r="AF65" s="227"/>
      <c r="AG65" s="227"/>
      <c r="AH65" s="227"/>
      <c r="AI65" s="70"/>
      <c r="AJ65" s="255"/>
      <c r="AK65" s="70"/>
      <c r="AL65" s="71"/>
      <c r="AM65" s="70"/>
      <c r="AN65" s="71"/>
      <c r="AO65" s="70"/>
      <c r="AP65" s="70"/>
      <c r="AQ65" s="305"/>
      <c r="AR65" s="278"/>
    </row>
    <row r="66" spans="1:44">
      <c r="A66" s="105">
        <v>62</v>
      </c>
      <c r="B66" s="233" t="str">
        <f t="shared" si="0"/>
        <v xml:space="preserve"> </v>
      </c>
      <c r="C66" s="310"/>
      <c r="D66" s="473"/>
      <c r="E66" s="310"/>
      <c r="F66" s="310"/>
      <c r="G66" s="310"/>
      <c r="H66" s="310"/>
      <c r="I66" s="310"/>
      <c r="J66" s="310"/>
      <c r="K66" s="310"/>
      <c r="L66" s="310"/>
      <c r="M66" s="579"/>
      <c r="N66" s="70"/>
      <c r="O66" s="71"/>
      <c r="P66" s="71"/>
      <c r="Q66" s="71"/>
      <c r="R66" s="70"/>
      <c r="S66" s="70"/>
      <c r="T66" s="72"/>
      <c r="U66" s="72"/>
      <c r="V66" s="72"/>
      <c r="W66" s="72"/>
      <c r="X66" s="70"/>
      <c r="Y66" s="72"/>
      <c r="Z66" s="73"/>
      <c r="AA66" s="70"/>
      <c r="AB66" s="72"/>
      <c r="AC66" s="70"/>
      <c r="AD66" s="72"/>
      <c r="AE66" s="70"/>
      <c r="AF66" s="227"/>
      <c r="AG66" s="227"/>
      <c r="AH66" s="227"/>
      <c r="AI66" s="70"/>
      <c r="AJ66" s="255"/>
      <c r="AK66" s="70"/>
      <c r="AL66" s="71"/>
      <c r="AM66" s="70"/>
      <c r="AN66" s="71"/>
      <c r="AO66" s="70"/>
      <c r="AP66" s="70"/>
      <c r="AQ66" s="305"/>
      <c r="AR66" s="278"/>
    </row>
    <row r="67" spans="1:44">
      <c r="A67" s="105">
        <v>63</v>
      </c>
      <c r="B67" s="233" t="str">
        <f t="shared" si="0"/>
        <v xml:space="preserve"> </v>
      </c>
      <c r="C67" s="310"/>
      <c r="D67" s="473"/>
      <c r="E67" s="310"/>
      <c r="F67" s="310"/>
      <c r="G67" s="310"/>
      <c r="H67" s="310"/>
      <c r="I67" s="310"/>
      <c r="J67" s="310"/>
      <c r="K67" s="310"/>
      <c r="L67" s="310"/>
      <c r="M67" s="579"/>
      <c r="N67" s="70"/>
      <c r="O67" s="71"/>
      <c r="P67" s="71"/>
      <c r="Q67" s="71"/>
      <c r="R67" s="70"/>
      <c r="S67" s="70"/>
      <c r="T67" s="72"/>
      <c r="U67" s="72"/>
      <c r="V67" s="72"/>
      <c r="W67" s="72"/>
      <c r="X67" s="70"/>
      <c r="Y67" s="72"/>
      <c r="Z67" s="73"/>
      <c r="AA67" s="70"/>
      <c r="AB67" s="72"/>
      <c r="AC67" s="70"/>
      <c r="AD67" s="72"/>
      <c r="AE67" s="70"/>
      <c r="AF67" s="227"/>
      <c r="AG67" s="227"/>
      <c r="AH67" s="227"/>
      <c r="AI67" s="70"/>
      <c r="AJ67" s="255"/>
      <c r="AK67" s="70"/>
      <c r="AL67" s="71"/>
      <c r="AM67" s="70"/>
      <c r="AN67" s="71"/>
      <c r="AO67" s="70"/>
      <c r="AP67" s="70"/>
      <c r="AQ67" s="305"/>
      <c r="AR67" s="278"/>
    </row>
    <row r="68" spans="1:44">
      <c r="A68" s="105">
        <v>64</v>
      </c>
      <c r="B68" s="233" t="str">
        <f t="shared" si="0"/>
        <v xml:space="preserve"> </v>
      </c>
      <c r="C68" s="310"/>
      <c r="D68" s="473"/>
      <c r="E68" s="310"/>
      <c r="F68" s="310"/>
      <c r="G68" s="310"/>
      <c r="H68" s="310"/>
      <c r="I68" s="310"/>
      <c r="J68" s="310"/>
      <c r="K68" s="310"/>
      <c r="L68" s="310"/>
      <c r="M68" s="579"/>
      <c r="N68" s="70"/>
      <c r="O68" s="71"/>
      <c r="P68" s="71"/>
      <c r="Q68" s="71"/>
      <c r="R68" s="70"/>
      <c r="S68" s="70"/>
      <c r="T68" s="72"/>
      <c r="U68" s="72"/>
      <c r="V68" s="72"/>
      <c r="W68" s="72"/>
      <c r="X68" s="70"/>
      <c r="Y68" s="72"/>
      <c r="Z68" s="73"/>
      <c r="AA68" s="70"/>
      <c r="AB68" s="72"/>
      <c r="AC68" s="70"/>
      <c r="AD68" s="72"/>
      <c r="AE68" s="70"/>
      <c r="AF68" s="227"/>
      <c r="AG68" s="227"/>
      <c r="AH68" s="227"/>
      <c r="AI68" s="70"/>
      <c r="AJ68" s="255"/>
      <c r="AK68" s="70"/>
      <c r="AL68" s="71"/>
      <c r="AM68" s="70"/>
      <c r="AN68" s="71"/>
      <c r="AO68" s="70"/>
      <c r="AP68" s="70"/>
      <c r="AQ68" s="305"/>
      <c r="AR68" s="278"/>
    </row>
    <row r="69" spans="1:44">
      <c r="A69" s="105">
        <v>65</v>
      </c>
      <c r="B69" s="233" t="str">
        <f t="shared" ref="B69:B94" si="1">T69&amp;" "&amp;U69</f>
        <v xml:space="preserve"> </v>
      </c>
      <c r="C69" s="310"/>
      <c r="D69" s="473"/>
      <c r="E69" s="310"/>
      <c r="F69" s="310"/>
      <c r="G69" s="310"/>
      <c r="H69" s="310"/>
      <c r="I69" s="310"/>
      <c r="J69" s="310"/>
      <c r="K69" s="310"/>
      <c r="L69" s="310"/>
      <c r="M69" s="579"/>
      <c r="N69" s="70"/>
      <c r="O69" s="71"/>
      <c r="P69" s="71"/>
      <c r="Q69" s="71"/>
      <c r="R69" s="70"/>
      <c r="S69" s="70"/>
      <c r="T69" s="72"/>
      <c r="U69" s="72"/>
      <c r="V69" s="72"/>
      <c r="W69" s="72"/>
      <c r="X69" s="70"/>
      <c r="Y69" s="72"/>
      <c r="Z69" s="73"/>
      <c r="AA69" s="70"/>
      <c r="AB69" s="72"/>
      <c r="AC69" s="70"/>
      <c r="AD69" s="72"/>
      <c r="AE69" s="70"/>
      <c r="AF69" s="227"/>
      <c r="AG69" s="227"/>
      <c r="AH69" s="227"/>
      <c r="AI69" s="70"/>
      <c r="AJ69" s="255"/>
      <c r="AK69" s="70"/>
      <c r="AL69" s="71"/>
      <c r="AM69" s="70"/>
      <c r="AN69" s="71"/>
      <c r="AO69" s="70"/>
      <c r="AP69" s="70"/>
      <c r="AQ69" s="305"/>
      <c r="AR69" s="278"/>
    </row>
    <row r="70" spans="1:44">
      <c r="A70" s="105">
        <v>66</v>
      </c>
      <c r="B70" s="233" t="str">
        <f t="shared" si="1"/>
        <v xml:space="preserve"> </v>
      </c>
      <c r="C70" s="310"/>
      <c r="D70" s="473"/>
      <c r="E70" s="310"/>
      <c r="F70" s="310"/>
      <c r="G70" s="310"/>
      <c r="H70" s="310"/>
      <c r="I70" s="310"/>
      <c r="J70" s="310"/>
      <c r="K70" s="310"/>
      <c r="L70" s="310"/>
      <c r="M70" s="579"/>
      <c r="N70" s="70"/>
      <c r="O70" s="71"/>
      <c r="P70" s="71"/>
      <c r="Q70" s="71"/>
      <c r="R70" s="70"/>
      <c r="S70" s="70"/>
      <c r="T70" s="72"/>
      <c r="U70" s="72"/>
      <c r="V70" s="72"/>
      <c r="W70" s="72"/>
      <c r="X70" s="70"/>
      <c r="Y70" s="72"/>
      <c r="Z70" s="73"/>
      <c r="AA70" s="70"/>
      <c r="AB70" s="72"/>
      <c r="AC70" s="70"/>
      <c r="AD70" s="72"/>
      <c r="AE70" s="70"/>
      <c r="AF70" s="227"/>
      <c r="AG70" s="227"/>
      <c r="AH70" s="227"/>
      <c r="AI70" s="70"/>
      <c r="AJ70" s="256"/>
      <c r="AK70" s="70"/>
      <c r="AL70" s="71"/>
      <c r="AM70" s="70"/>
      <c r="AN70" s="71"/>
      <c r="AO70" s="70"/>
      <c r="AP70" s="70"/>
      <c r="AQ70" s="305"/>
      <c r="AR70" s="278"/>
    </row>
    <row r="71" spans="1:44">
      <c r="A71" s="105">
        <v>67</v>
      </c>
      <c r="B71" s="233" t="str">
        <f t="shared" si="1"/>
        <v xml:space="preserve"> </v>
      </c>
      <c r="C71" s="310"/>
      <c r="D71" s="473"/>
      <c r="E71" s="310"/>
      <c r="F71" s="310"/>
      <c r="G71" s="310"/>
      <c r="H71" s="310"/>
      <c r="I71" s="310"/>
      <c r="J71" s="310"/>
      <c r="K71" s="310"/>
      <c r="L71" s="310"/>
      <c r="M71" s="579"/>
      <c r="N71" s="70"/>
      <c r="O71" s="71"/>
      <c r="P71" s="71"/>
      <c r="Q71" s="71"/>
      <c r="R71" s="70"/>
      <c r="S71" s="70"/>
      <c r="T71" s="72"/>
      <c r="U71" s="72"/>
      <c r="V71" s="72"/>
      <c r="W71" s="72"/>
      <c r="X71" s="70"/>
      <c r="Y71" s="72"/>
      <c r="Z71" s="73"/>
      <c r="AA71" s="70"/>
      <c r="AB71" s="72"/>
      <c r="AC71" s="70"/>
      <c r="AD71" s="72"/>
      <c r="AE71" s="70"/>
      <c r="AF71" s="227"/>
      <c r="AG71" s="227"/>
      <c r="AH71" s="227"/>
      <c r="AI71" s="70"/>
      <c r="AJ71" s="255"/>
      <c r="AK71" s="70"/>
      <c r="AL71" s="71"/>
      <c r="AM71" s="70"/>
      <c r="AN71" s="71"/>
      <c r="AO71" s="70"/>
      <c r="AP71" s="70"/>
      <c r="AQ71" s="305"/>
      <c r="AR71" s="278"/>
    </row>
    <row r="72" spans="1:44">
      <c r="A72" s="105">
        <v>68</v>
      </c>
      <c r="B72" s="233" t="str">
        <f t="shared" si="1"/>
        <v xml:space="preserve"> </v>
      </c>
      <c r="C72" s="310"/>
      <c r="D72" s="473"/>
      <c r="E72" s="310"/>
      <c r="F72" s="310"/>
      <c r="G72" s="310"/>
      <c r="H72" s="310"/>
      <c r="I72" s="310"/>
      <c r="J72" s="310"/>
      <c r="K72" s="310"/>
      <c r="L72" s="310"/>
      <c r="M72" s="579"/>
      <c r="N72" s="70"/>
      <c r="O72" s="71"/>
      <c r="P72" s="71"/>
      <c r="Q72" s="71"/>
      <c r="R72" s="70"/>
      <c r="S72" s="70"/>
      <c r="T72" s="72"/>
      <c r="U72" s="72"/>
      <c r="V72" s="72"/>
      <c r="W72" s="72"/>
      <c r="X72" s="70"/>
      <c r="Y72" s="72"/>
      <c r="Z72" s="73"/>
      <c r="AA72" s="70"/>
      <c r="AB72" s="72"/>
      <c r="AC72" s="70"/>
      <c r="AD72" s="72"/>
      <c r="AE72" s="70"/>
      <c r="AF72" s="227"/>
      <c r="AG72" s="227"/>
      <c r="AH72" s="227"/>
      <c r="AI72" s="70"/>
      <c r="AJ72" s="257"/>
      <c r="AK72" s="70"/>
      <c r="AL72" s="71"/>
      <c r="AM72" s="70"/>
      <c r="AN72" s="71"/>
      <c r="AO72" s="70"/>
      <c r="AP72" s="70"/>
      <c r="AQ72" s="305"/>
      <c r="AR72" s="278"/>
    </row>
    <row r="73" spans="1:44" ht="14.25" thickBot="1">
      <c r="A73" s="106">
        <v>69</v>
      </c>
      <c r="B73" s="234" t="str">
        <f t="shared" si="1"/>
        <v xml:space="preserve"> </v>
      </c>
      <c r="C73" s="311"/>
      <c r="D73" s="475"/>
      <c r="E73" s="311"/>
      <c r="F73" s="311"/>
      <c r="G73" s="311"/>
      <c r="H73" s="311"/>
      <c r="I73" s="311"/>
      <c r="J73" s="311"/>
      <c r="K73" s="311"/>
      <c r="L73" s="311"/>
      <c r="M73" s="580"/>
      <c r="N73" s="70"/>
      <c r="O73" s="71"/>
      <c r="P73" s="71"/>
      <c r="Q73" s="71"/>
      <c r="R73" s="70"/>
      <c r="S73" s="109"/>
      <c r="T73" s="74"/>
      <c r="U73" s="74"/>
      <c r="V73" s="74"/>
      <c r="W73" s="74"/>
      <c r="X73" s="109"/>
      <c r="Y73" s="74"/>
      <c r="Z73" s="75"/>
      <c r="AA73" s="70"/>
      <c r="AB73" s="92"/>
      <c r="AC73" s="70"/>
      <c r="AD73" s="74"/>
      <c r="AE73" s="70"/>
      <c r="AF73" s="228"/>
      <c r="AG73" s="228"/>
      <c r="AH73" s="228"/>
      <c r="AI73" s="70"/>
      <c r="AJ73" s="258"/>
      <c r="AK73" s="70"/>
      <c r="AL73" s="71"/>
      <c r="AM73" s="70"/>
      <c r="AN73" s="71"/>
      <c r="AO73" s="70"/>
      <c r="AP73" s="109"/>
      <c r="AQ73" s="375"/>
      <c r="AR73" s="376"/>
    </row>
    <row r="74" spans="1:44" ht="14.25" customHeight="1" thickTop="1">
      <c r="A74" s="87">
        <v>70</v>
      </c>
      <c r="B74" s="235" t="str">
        <f t="shared" si="1"/>
        <v>吉岡 亨二</v>
      </c>
      <c r="C74" s="567"/>
      <c r="D74" s="476"/>
      <c r="E74" s="224"/>
      <c r="F74" s="224"/>
      <c r="G74" s="224"/>
      <c r="H74" s="224"/>
      <c r="I74" s="224"/>
      <c r="J74" s="224"/>
      <c r="K74" s="224"/>
      <c r="L74" s="570"/>
      <c r="M74" s="575" t="s">
        <v>487</v>
      </c>
      <c r="N74" s="70" t="s">
        <v>488</v>
      </c>
      <c r="O74" s="71">
        <v>42003</v>
      </c>
      <c r="P74" s="71">
        <v>42554</v>
      </c>
      <c r="Q74" s="71">
        <v>42825</v>
      </c>
      <c r="R74" s="70">
        <v>20</v>
      </c>
      <c r="S74" s="70" t="s">
        <v>489</v>
      </c>
      <c r="T74" s="72" t="s">
        <v>490</v>
      </c>
      <c r="U74" s="72" t="s">
        <v>491</v>
      </c>
      <c r="V74" s="72" t="s">
        <v>492</v>
      </c>
      <c r="W74" s="72" t="s">
        <v>493</v>
      </c>
      <c r="X74" s="70">
        <v>0</v>
      </c>
      <c r="Y74" s="72" t="s">
        <v>494</v>
      </c>
      <c r="Z74" s="73">
        <v>19583</v>
      </c>
      <c r="AA74" s="79"/>
      <c r="AB74" s="76"/>
      <c r="AC74" s="79"/>
      <c r="AD74" s="107"/>
      <c r="AE74" s="79"/>
      <c r="AF74" s="141"/>
      <c r="AG74" s="141"/>
      <c r="AH74" s="79">
        <v>222</v>
      </c>
      <c r="AI74" s="79"/>
      <c r="AJ74" s="259" t="s">
        <v>497</v>
      </c>
      <c r="AK74" s="79"/>
      <c r="AL74" s="80"/>
      <c r="AM74" s="79"/>
      <c r="AN74" s="80"/>
      <c r="AO74" s="79"/>
      <c r="AP74" s="70"/>
      <c r="AQ74" s="305"/>
      <c r="AR74" s="374"/>
    </row>
    <row r="75" spans="1:44" ht="13.5" customHeight="1">
      <c r="A75" s="88">
        <v>71</v>
      </c>
      <c r="B75" s="233" t="str">
        <f t="shared" si="1"/>
        <v xml:space="preserve"> </v>
      </c>
      <c r="C75" s="568"/>
      <c r="D75" s="474"/>
      <c r="E75" s="225"/>
      <c r="F75" s="225"/>
      <c r="G75" s="225"/>
      <c r="H75" s="225"/>
      <c r="I75" s="225"/>
      <c r="J75" s="225"/>
      <c r="K75" s="225"/>
      <c r="L75" s="571"/>
      <c r="M75" s="576"/>
      <c r="N75" s="81"/>
      <c r="O75" s="82"/>
      <c r="P75" s="82"/>
      <c r="Q75" s="82"/>
      <c r="R75" s="81"/>
      <c r="S75" s="81"/>
      <c r="T75" s="72"/>
      <c r="U75" s="72"/>
      <c r="V75" s="72"/>
      <c r="W75" s="72"/>
      <c r="X75" s="70"/>
      <c r="Y75" s="72"/>
      <c r="Z75" s="73"/>
      <c r="AA75" s="81"/>
      <c r="AB75" s="72"/>
      <c r="AC75" s="81"/>
      <c r="AD75" s="83"/>
      <c r="AE75" s="81"/>
      <c r="AF75" s="142"/>
      <c r="AG75" s="142"/>
      <c r="AH75" s="81"/>
      <c r="AI75" s="81"/>
      <c r="AJ75" s="255"/>
      <c r="AK75" s="81"/>
      <c r="AL75" s="82"/>
      <c r="AM75" s="81"/>
      <c r="AN75" s="82"/>
      <c r="AO75" s="81"/>
      <c r="AP75" s="70"/>
      <c r="AQ75" s="305"/>
      <c r="AR75" s="278"/>
    </row>
    <row r="76" spans="1:44" ht="13.5" customHeight="1">
      <c r="A76" s="88">
        <v>72</v>
      </c>
      <c r="B76" s="233" t="str">
        <f t="shared" si="1"/>
        <v xml:space="preserve"> </v>
      </c>
      <c r="C76" s="568"/>
      <c r="D76" s="474"/>
      <c r="E76" s="225"/>
      <c r="F76" s="225"/>
      <c r="G76" s="225"/>
      <c r="H76" s="225"/>
      <c r="I76" s="225"/>
      <c r="J76" s="225"/>
      <c r="K76" s="225"/>
      <c r="L76" s="571"/>
      <c r="M76" s="576"/>
      <c r="N76" s="81"/>
      <c r="O76" s="82"/>
      <c r="P76" s="82"/>
      <c r="Q76" s="82"/>
      <c r="R76" s="81"/>
      <c r="S76" s="81"/>
      <c r="T76" s="72"/>
      <c r="U76" s="72"/>
      <c r="V76" s="72"/>
      <c r="W76" s="72"/>
      <c r="X76" s="70"/>
      <c r="Y76" s="72"/>
      <c r="Z76" s="73"/>
      <c r="AA76" s="81"/>
      <c r="AB76" s="72"/>
      <c r="AC76" s="83"/>
      <c r="AD76" s="83"/>
      <c r="AE76" s="83"/>
      <c r="AF76" s="143"/>
      <c r="AG76" s="142"/>
      <c r="AH76" s="81"/>
      <c r="AI76" s="81"/>
      <c r="AJ76" s="255"/>
      <c r="AK76" s="81"/>
      <c r="AL76" s="82"/>
      <c r="AM76" s="81"/>
      <c r="AN76" s="82"/>
      <c r="AO76" s="81"/>
      <c r="AP76" s="70"/>
      <c r="AQ76" s="305"/>
      <c r="AR76" s="278"/>
    </row>
    <row r="77" spans="1:44" ht="13.5" customHeight="1">
      <c r="A77" s="88">
        <v>73</v>
      </c>
      <c r="B77" s="233" t="str">
        <f t="shared" si="1"/>
        <v xml:space="preserve"> </v>
      </c>
      <c r="C77" s="568"/>
      <c r="D77" s="474"/>
      <c r="E77" s="225"/>
      <c r="F77" s="225"/>
      <c r="G77" s="225"/>
      <c r="H77" s="225"/>
      <c r="I77" s="225"/>
      <c r="J77" s="225"/>
      <c r="K77" s="225"/>
      <c r="L77" s="571"/>
      <c r="M77" s="576"/>
      <c r="N77" s="81"/>
      <c r="O77" s="82"/>
      <c r="P77" s="82"/>
      <c r="Q77" s="82"/>
      <c r="R77" s="81"/>
      <c r="S77" s="81"/>
      <c r="T77" s="72"/>
      <c r="U77" s="72"/>
      <c r="V77" s="72"/>
      <c r="W77" s="72"/>
      <c r="X77" s="70"/>
      <c r="Y77" s="72"/>
      <c r="Z77" s="73"/>
      <c r="AA77" s="81"/>
      <c r="AB77" s="72"/>
      <c r="AC77" s="83"/>
      <c r="AD77" s="83"/>
      <c r="AE77" s="83"/>
      <c r="AF77" s="143"/>
      <c r="AG77" s="142"/>
      <c r="AH77" s="81"/>
      <c r="AI77" s="81"/>
      <c r="AJ77" s="255"/>
      <c r="AK77" s="81"/>
      <c r="AL77" s="82"/>
      <c r="AM77" s="81"/>
      <c r="AN77" s="82"/>
      <c r="AO77" s="81"/>
      <c r="AP77" s="70"/>
      <c r="AQ77" s="305"/>
      <c r="AR77" s="278"/>
    </row>
    <row r="78" spans="1:44" ht="13.5" customHeight="1">
      <c r="A78" s="88">
        <v>74</v>
      </c>
      <c r="B78" s="233" t="str">
        <f t="shared" si="1"/>
        <v xml:space="preserve"> </v>
      </c>
      <c r="C78" s="568"/>
      <c r="D78" s="474"/>
      <c r="E78" s="225"/>
      <c r="F78" s="225"/>
      <c r="G78" s="225"/>
      <c r="H78" s="225"/>
      <c r="I78" s="225"/>
      <c r="J78" s="225"/>
      <c r="K78" s="225"/>
      <c r="L78" s="571"/>
      <c r="M78" s="576"/>
      <c r="N78" s="81"/>
      <c r="O78" s="82"/>
      <c r="P78" s="82"/>
      <c r="Q78" s="82"/>
      <c r="R78" s="81"/>
      <c r="S78" s="81"/>
      <c r="T78" s="72"/>
      <c r="U78" s="72"/>
      <c r="V78" s="72"/>
      <c r="W78" s="72"/>
      <c r="X78" s="70"/>
      <c r="Y78" s="72"/>
      <c r="Z78" s="73"/>
      <c r="AA78" s="81"/>
      <c r="AB78" s="72"/>
      <c r="AC78" s="83"/>
      <c r="AD78" s="83"/>
      <c r="AE78" s="83"/>
      <c r="AF78" s="143"/>
      <c r="AG78" s="142"/>
      <c r="AH78" s="81"/>
      <c r="AI78" s="81"/>
      <c r="AJ78" s="255"/>
      <c r="AK78" s="81"/>
      <c r="AL78" s="82"/>
      <c r="AM78" s="81"/>
      <c r="AN78" s="82"/>
      <c r="AO78" s="81"/>
      <c r="AP78" s="70"/>
      <c r="AQ78" s="305"/>
      <c r="AR78" s="278"/>
    </row>
    <row r="79" spans="1:44" ht="13.5" customHeight="1">
      <c r="A79" s="88">
        <v>75</v>
      </c>
      <c r="B79" s="233" t="str">
        <f t="shared" si="1"/>
        <v xml:space="preserve"> </v>
      </c>
      <c r="C79" s="568"/>
      <c r="D79" s="474"/>
      <c r="E79" s="225"/>
      <c r="F79" s="225"/>
      <c r="G79" s="225"/>
      <c r="H79" s="225"/>
      <c r="I79" s="225"/>
      <c r="J79" s="225"/>
      <c r="K79" s="225"/>
      <c r="L79" s="571"/>
      <c r="M79" s="576"/>
      <c r="N79" s="81"/>
      <c r="O79" s="82"/>
      <c r="P79" s="82"/>
      <c r="Q79" s="82"/>
      <c r="R79" s="81"/>
      <c r="S79" s="81"/>
      <c r="T79" s="72"/>
      <c r="U79" s="72"/>
      <c r="V79" s="72"/>
      <c r="W79" s="72"/>
      <c r="X79" s="70"/>
      <c r="Y79" s="72"/>
      <c r="Z79" s="73"/>
      <c r="AA79" s="81"/>
      <c r="AB79" s="72"/>
      <c r="AC79" s="83"/>
      <c r="AD79" s="83"/>
      <c r="AE79" s="83"/>
      <c r="AF79" s="143"/>
      <c r="AG79" s="142"/>
      <c r="AH79" s="81"/>
      <c r="AI79" s="81"/>
      <c r="AJ79" s="255"/>
      <c r="AK79" s="81"/>
      <c r="AL79" s="82"/>
      <c r="AM79" s="81"/>
      <c r="AN79" s="82"/>
      <c r="AO79" s="81"/>
      <c r="AP79" s="70"/>
      <c r="AQ79" s="305"/>
      <c r="AR79" s="278"/>
    </row>
    <row r="80" spans="1:44" ht="13.5" customHeight="1">
      <c r="A80" s="88">
        <v>76</v>
      </c>
      <c r="B80" s="233" t="str">
        <f t="shared" si="1"/>
        <v xml:space="preserve"> </v>
      </c>
      <c r="C80" s="568"/>
      <c r="D80" s="474"/>
      <c r="E80" s="225"/>
      <c r="F80" s="225"/>
      <c r="G80" s="225"/>
      <c r="H80" s="225"/>
      <c r="I80" s="225"/>
      <c r="J80" s="225"/>
      <c r="K80" s="225"/>
      <c r="L80" s="571"/>
      <c r="M80" s="576"/>
      <c r="N80" s="81"/>
      <c r="O80" s="82"/>
      <c r="P80" s="82"/>
      <c r="Q80" s="82"/>
      <c r="R80" s="81"/>
      <c r="S80" s="81"/>
      <c r="T80" s="72"/>
      <c r="U80" s="72"/>
      <c r="V80" s="72"/>
      <c r="W80" s="72"/>
      <c r="X80" s="70"/>
      <c r="Y80" s="72"/>
      <c r="Z80" s="73"/>
      <c r="AA80" s="81"/>
      <c r="AB80" s="72"/>
      <c r="AC80" s="83"/>
      <c r="AD80" s="83"/>
      <c r="AE80" s="83"/>
      <c r="AF80" s="143"/>
      <c r="AG80" s="142"/>
      <c r="AH80" s="81"/>
      <c r="AI80" s="81"/>
      <c r="AJ80" s="255"/>
      <c r="AK80" s="81"/>
      <c r="AL80" s="82"/>
      <c r="AM80" s="81"/>
      <c r="AN80" s="82"/>
      <c r="AO80" s="81"/>
      <c r="AP80" s="70"/>
      <c r="AQ80" s="377"/>
      <c r="AR80" s="278"/>
    </row>
    <row r="81" spans="1:44" ht="13.5" customHeight="1">
      <c r="A81" s="88">
        <v>77</v>
      </c>
      <c r="B81" s="233" t="str">
        <f t="shared" si="1"/>
        <v xml:space="preserve"> </v>
      </c>
      <c r="C81" s="568"/>
      <c r="D81" s="474"/>
      <c r="E81" s="225"/>
      <c r="F81" s="225"/>
      <c r="G81" s="225"/>
      <c r="H81" s="225"/>
      <c r="I81" s="225"/>
      <c r="J81" s="225"/>
      <c r="K81" s="225"/>
      <c r="L81" s="571"/>
      <c r="M81" s="575"/>
      <c r="N81" s="81"/>
      <c r="O81" s="82"/>
      <c r="P81" s="82"/>
      <c r="Q81" s="82"/>
      <c r="R81" s="81"/>
      <c r="S81" s="81"/>
      <c r="T81" s="72"/>
      <c r="U81" s="72"/>
      <c r="V81" s="72"/>
      <c r="W81" s="72"/>
      <c r="X81" s="70"/>
      <c r="Y81" s="72"/>
      <c r="Z81" s="73"/>
      <c r="AA81" s="81"/>
      <c r="AB81" s="72"/>
      <c r="AC81" s="83"/>
      <c r="AD81" s="83"/>
      <c r="AE81" s="83"/>
      <c r="AF81" s="143"/>
      <c r="AG81" s="142"/>
      <c r="AH81" s="81"/>
      <c r="AI81" s="81"/>
      <c r="AJ81" s="255"/>
      <c r="AK81" s="81"/>
      <c r="AL81" s="82"/>
      <c r="AM81" s="81"/>
      <c r="AN81" s="82"/>
      <c r="AO81" s="81"/>
      <c r="AP81" s="70"/>
      <c r="AQ81" s="377"/>
      <c r="AR81" s="278"/>
    </row>
    <row r="82" spans="1:44" ht="13.5" customHeight="1">
      <c r="A82" s="88">
        <v>78</v>
      </c>
      <c r="B82" s="233" t="str">
        <f t="shared" si="1"/>
        <v xml:space="preserve"> </v>
      </c>
      <c r="C82" s="568"/>
      <c r="D82" s="474"/>
      <c r="E82" s="225"/>
      <c r="F82" s="225"/>
      <c r="G82" s="225"/>
      <c r="H82" s="225"/>
      <c r="I82" s="225"/>
      <c r="J82" s="225"/>
      <c r="K82" s="225"/>
      <c r="L82" s="571"/>
      <c r="M82" s="576"/>
      <c r="N82" s="81"/>
      <c r="O82" s="82"/>
      <c r="P82" s="82"/>
      <c r="Q82" s="82"/>
      <c r="R82" s="81"/>
      <c r="S82" s="81"/>
      <c r="T82" s="72"/>
      <c r="U82" s="72"/>
      <c r="V82" s="72"/>
      <c r="W82" s="72"/>
      <c r="X82" s="70"/>
      <c r="Y82" s="72"/>
      <c r="Z82" s="73"/>
      <c r="AA82" s="81"/>
      <c r="AB82" s="72"/>
      <c r="AC82" s="83"/>
      <c r="AD82" s="83"/>
      <c r="AE82" s="83"/>
      <c r="AF82" s="143"/>
      <c r="AG82" s="142"/>
      <c r="AH82" s="81"/>
      <c r="AI82" s="81"/>
      <c r="AJ82" s="255"/>
      <c r="AK82" s="81"/>
      <c r="AL82" s="82"/>
      <c r="AM82" s="81"/>
      <c r="AN82" s="82"/>
      <c r="AO82" s="81"/>
      <c r="AP82" s="70"/>
      <c r="AQ82" s="305"/>
      <c r="AR82" s="278"/>
    </row>
    <row r="83" spans="1:44" ht="13.5" customHeight="1">
      <c r="A83" s="88">
        <v>79</v>
      </c>
      <c r="B83" s="233" t="str">
        <f t="shared" si="1"/>
        <v xml:space="preserve"> </v>
      </c>
      <c r="C83" s="568"/>
      <c r="D83" s="474"/>
      <c r="E83" s="225"/>
      <c r="F83" s="225"/>
      <c r="G83" s="225"/>
      <c r="H83" s="225"/>
      <c r="I83" s="225"/>
      <c r="J83" s="225"/>
      <c r="K83" s="225"/>
      <c r="L83" s="571"/>
      <c r="M83" s="576"/>
      <c r="N83" s="81"/>
      <c r="O83" s="82"/>
      <c r="P83" s="82"/>
      <c r="Q83" s="82"/>
      <c r="R83" s="81"/>
      <c r="S83" s="81"/>
      <c r="T83" s="72"/>
      <c r="U83" s="72"/>
      <c r="V83" s="72"/>
      <c r="W83" s="72"/>
      <c r="X83" s="70"/>
      <c r="Y83" s="72"/>
      <c r="Z83" s="73"/>
      <c r="AA83" s="81"/>
      <c r="AB83" s="72"/>
      <c r="AC83" s="83"/>
      <c r="AD83" s="83"/>
      <c r="AE83" s="83"/>
      <c r="AF83" s="143"/>
      <c r="AG83" s="142"/>
      <c r="AH83" s="81"/>
      <c r="AI83" s="81"/>
      <c r="AJ83" s="255"/>
      <c r="AK83" s="81"/>
      <c r="AL83" s="82"/>
      <c r="AM83" s="81"/>
      <c r="AN83" s="82"/>
      <c r="AO83" s="81"/>
      <c r="AP83" s="70"/>
      <c r="AQ83" s="305"/>
      <c r="AR83" s="278"/>
    </row>
    <row r="84" spans="1:44" ht="13.5" customHeight="1">
      <c r="A84" s="88">
        <v>80</v>
      </c>
      <c r="B84" s="233" t="str">
        <f t="shared" si="1"/>
        <v xml:space="preserve"> </v>
      </c>
      <c r="C84" s="568"/>
      <c r="D84" s="474"/>
      <c r="E84" s="225"/>
      <c r="F84" s="225"/>
      <c r="G84" s="225"/>
      <c r="H84" s="225"/>
      <c r="I84" s="225"/>
      <c r="J84" s="225"/>
      <c r="K84" s="225"/>
      <c r="L84" s="571"/>
      <c r="M84" s="576"/>
      <c r="N84" s="81"/>
      <c r="O84" s="82"/>
      <c r="P84" s="82"/>
      <c r="Q84" s="82"/>
      <c r="R84" s="81"/>
      <c r="S84" s="81"/>
      <c r="T84" s="72"/>
      <c r="U84" s="72"/>
      <c r="V84" s="72"/>
      <c r="W84" s="72"/>
      <c r="X84" s="70"/>
      <c r="Y84" s="72"/>
      <c r="Z84" s="73"/>
      <c r="AA84" s="81"/>
      <c r="AB84" s="72"/>
      <c r="AC84" s="83"/>
      <c r="AD84" s="83"/>
      <c r="AE84" s="83"/>
      <c r="AF84" s="143"/>
      <c r="AG84" s="142"/>
      <c r="AH84" s="81"/>
      <c r="AI84" s="81"/>
      <c r="AJ84" s="255"/>
      <c r="AK84" s="81"/>
      <c r="AL84" s="82"/>
      <c r="AM84" s="81"/>
      <c r="AN84" s="82"/>
      <c r="AO84" s="81"/>
      <c r="AP84" s="70"/>
      <c r="AQ84" s="305"/>
      <c r="AR84" s="278"/>
    </row>
    <row r="85" spans="1:44" ht="13.5" customHeight="1">
      <c r="A85" s="88">
        <v>81</v>
      </c>
      <c r="B85" s="233" t="str">
        <f t="shared" si="1"/>
        <v xml:space="preserve"> </v>
      </c>
      <c r="C85" s="568"/>
      <c r="D85" s="474"/>
      <c r="E85" s="225"/>
      <c r="F85" s="225"/>
      <c r="G85" s="225"/>
      <c r="H85" s="225"/>
      <c r="I85" s="225"/>
      <c r="J85" s="225"/>
      <c r="K85" s="225"/>
      <c r="L85" s="571"/>
      <c r="M85" s="576"/>
      <c r="N85" s="81"/>
      <c r="O85" s="82"/>
      <c r="P85" s="82"/>
      <c r="Q85" s="82"/>
      <c r="R85" s="81"/>
      <c r="S85" s="81"/>
      <c r="T85" s="72"/>
      <c r="U85" s="72"/>
      <c r="V85" s="72"/>
      <c r="W85" s="72"/>
      <c r="X85" s="70"/>
      <c r="Y85" s="72"/>
      <c r="Z85" s="73"/>
      <c r="AA85" s="81"/>
      <c r="AB85" s="72"/>
      <c r="AC85" s="83"/>
      <c r="AD85" s="83"/>
      <c r="AE85" s="83"/>
      <c r="AF85" s="143"/>
      <c r="AG85" s="142"/>
      <c r="AH85" s="81"/>
      <c r="AI85" s="81"/>
      <c r="AJ85" s="255"/>
      <c r="AK85" s="81"/>
      <c r="AL85" s="82"/>
      <c r="AM85" s="81"/>
      <c r="AN85" s="82"/>
      <c r="AO85" s="81"/>
      <c r="AP85" s="70"/>
      <c r="AQ85" s="305"/>
      <c r="AR85" s="278"/>
    </row>
    <row r="86" spans="1:44" ht="13.5" customHeight="1">
      <c r="A86" s="88">
        <v>82</v>
      </c>
      <c r="B86" s="233" t="str">
        <f t="shared" si="1"/>
        <v xml:space="preserve"> </v>
      </c>
      <c r="C86" s="568"/>
      <c r="D86" s="474"/>
      <c r="E86" s="225"/>
      <c r="F86" s="225"/>
      <c r="G86" s="225"/>
      <c r="H86" s="225"/>
      <c r="I86" s="225"/>
      <c r="J86" s="225"/>
      <c r="K86" s="225"/>
      <c r="L86" s="571"/>
      <c r="M86" s="576"/>
      <c r="N86" s="81"/>
      <c r="O86" s="82"/>
      <c r="P86" s="82"/>
      <c r="Q86" s="82"/>
      <c r="R86" s="81"/>
      <c r="S86" s="81"/>
      <c r="T86" s="72"/>
      <c r="U86" s="72"/>
      <c r="V86" s="72"/>
      <c r="W86" s="72"/>
      <c r="X86" s="70"/>
      <c r="Y86" s="72"/>
      <c r="Z86" s="73"/>
      <c r="AA86" s="81"/>
      <c r="AB86" s="72"/>
      <c r="AC86" s="83"/>
      <c r="AD86" s="83"/>
      <c r="AE86" s="83"/>
      <c r="AF86" s="143"/>
      <c r="AG86" s="142"/>
      <c r="AH86" s="81"/>
      <c r="AI86" s="81"/>
      <c r="AJ86" s="255"/>
      <c r="AK86" s="81"/>
      <c r="AL86" s="82"/>
      <c r="AM86" s="81"/>
      <c r="AN86" s="82"/>
      <c r="AO86" s="81"/>
      <c r="AP86" s="70"/>
      <c r="AQ86" s="305"/>
      <c r="AR86" s="278"/>
    </row>
    <row r="87" spans="1:44" ht="13.5" customHeight="1">
      <c r="A87" s="88">
        <v>83</v>
      </c>
      <c r="B87" s="233" t="str">
        <f t="shared" si="1"/>
        <v xml:space="preserve"> </v>
      </c>
      <c r="C87" s="568"/>
      <c r="D87" s="474"/>
      <c r="E87" s="225"/>
      <c r="F87" s="225"/>
      <c r="G87" s="225"/>
      <c r="H87" s="225"/>
      <c r="I87" s="225"/>
      <c r="J87" s="225"/>
      <c r="K87" s="225"/>
      <c r="L87" s="571"/>
      <c r="M87" s="576"/>
      <c r="N87" s="81"/>
      <c r="O87" s="82"/>
      <c r="P87" s="82"/>
      <c r="Q87" s="82"/>
      <c r="R87" s="81"/>
      <c r="S87" s="81"/>
      <c r="T87" s="72"/>
      <c r="U87" s="72"/>
      <c r="V87" s="72"/>
      <c r="W87" s="72"/>
      <c r="X87" s="70"/>
      <c r="Y87" s="72"/>
      <c r="Z87" s="73"/>
      <c r="AA87" s="81"/>
      <c r="AB87" s="72"/>
      <c r="AC87" s="83"/>
      <c r="AD87" s="83"/>
      <c r="AE87" s="83"/>
      <c r="AF87" s="143"/>
      <c r="AG87" s="142"/>
      <c r="AH87" s="81"/>
      <c r="AI87" s="81"/>
      <c r="AJ87" s="255"/>
      <c r="AK87" s="81"/>
      <c r="AL87" s="82"/>
      <c r="AM87" s="81"/>
      <c r="AN87" s="82"/>
      <c r="AO87" s="81"/>
      <c r="AP87" s="70"/>
      <c r="AQ87" s="305"/>
      <c r="AR87" s="278"/>
    </row>
    <row r="88" spans="1:44" ht="13.5" customHeight="1">
      <c r="A88" s="88">
        <v>84</v>
      </c>
      <c r="B88" s="233" t="str">
        <f t="shared" si="1"/>
        <v xml:space="preserve"> </v>
      </c>
      <c r="C88" s="568"/>
      <c r="D88" s="474"/>
      <c r="E88" s="225"/>
      <c r="F88" s="225"/>
      <c r="G88" s="225"/>
      <c r="H88" s="225"/>
      <c r="I88" s="225"/>
      <c r="J88" s="225"/>
      <c r="K88" s="225"/>
      <c r="L88" s="571"/>
      <c r="M88" s="576"/>
      <c r="N88" s="81"/>
      <c r="O88" s="82"/>
      <c r="P88" s="82"/>
      <c r="Q88" s="82"/>
      <c r="R88" s="81"/>
      <c r="S88" s="81"/>
      <c r="T88" s="72"/>
      <c r="U88" s="72"/>
      <c r="V88" s="72"/>
      <c r="W88" s="72"/>
      <c r="X88" s="70"/>
      <c r="Y88" s="72"/>
      <c r="Z88" s="73"/>
      <c r="AA88" s="81"/>
      <c r="AB88" s="72"/>
      <c r="AC88" s="83"/>
      <c r="AD88" s="83"/>
      <c r="AE88" s="83"/>
      <c r="AF88" s="143"/>
      <c r="AG88" s="142"/>
      <c r="AH88" s="81"/>
      <c r="AI88" s="81"/>
      <c r="AJ88" s="255"/>
      <c r="AK88" s="81"/>
      <c r="AL88" s="82"/>
      <c r="AM88" s="81"/>
      <c r="AN88" s="82"/>
      <c r="AO88" s="81"/>
      <c r="AP88" s="70"/>
      <c r="AQ88" s="305"/>
      <c r="AR88" s="278"/>
    </row>
    <row r="89" spans="1:44" ht="13.5" customHeight="1">
      <c r="A89" s="88">
        <v>85</v>
      </c>
      <c r="B89" s="233" t="str">
        <f t="shared" si="1"/>
        <v xml:space="preserve"> </v>
      </c>
      <c r="C89" s="568"/>
      <c r="D89" s="474"/>
      <c r="E89" s="225"/>
      <c r="F89" s="225"/>
      <c r="G89" s="225"/>
      <c r="H89" s="225"/>
      <c r="I89" s="225"/>
      <c r="J89" s="225"/>
      <c r="K89" s="225"/>
      <c r="L89" s="571"/>
      <c r="M89" s="576"/>
      <c r="N89" s="81"/>
      <c r="O89" s="82"/>
      <c r="P89" s="82"/>
      <c r="Q89" s="82"/>
      <c r="R89" s="81"/>
      <c r="S89" s="81"/>
      <c r="T89" s="72"/>
      <c r="U89" s="72"/>
      <c r="V89" s="72"/>
      <c r="W89" s="72"/>
      <c r="X89" s="70"/>
      <c r="Y89" s="72"/>
      <c r="Z89" s="73"/>
      <c r="AA89" s="81"/>
      <c r="AB89" s="72"/>
      <c r="AC89" s="83"/>
      <c r="AD89" s="83"/>
      <c r="AE89" s="83"/>
      <c r="AF89" s="143"/>
      <c r="AG89" s="142"/>
      <c r="AH89" s="81"/>
      <c r="AI89" s="81"/>
      <c r="AJ89" s="255"/>
      <c r="AK89" s="81"/>
      <c r="AL89" s="82"/>
      <c r="AM89" s="81"/>
      <c r="AN89" s="82"/>
      <c r="AO89" s="81"/>
      <c r="AP89" s="70"/>
      <c r="AQ89" s="305"/>
      <c r="AR89" s="278"/>
    </row>
    <row r="90" spans="1:44" ht="13.5" customHeight="1">
      <c r="A90" s="88">
        <v>86</v>
      </c>
      <c r="B90" s="233" t="str">
        <f t="shared" si="1"/>
        <v xml:space="preserve"> </v>
      </c>
      <c r="C90" s="568"/>
      <c r="D90" s="474"/>
      <c r="E90" s="225"/>
      <c r="F90" s="225"/>
      <c r="G90" s="225"/>
      <c r="H90" s="225"/>
      <c r="I90" s="225"/>
      <c r="J90" s="225"/>
      <c r="K90" s="225"/>
      <c r="L90" s="571"/>
      <c r="M90" s="576"/>
      <c r="N90" s="81"/>
      <c r="O90" s="82"/>
      <c r="P90" s="82"/>
      <c r="Q90" s="82"/>
      <c r="R90" s="81"/>
      <c r="S90" s="81"/>
      <c r="T90" s="72"/>
      <c r="U90" s="72"/>
      <c r="V90" s="72"/>
      <c r="W90" s="72"/>
      <c r="X90" s="70"/>
      <c r="Y90" s="72"/>
      <c r="Z90" s="73"/>
      <c r="AA90" s="81"/>
      <c r="AB90" s="72"/>
      <c r="AC90" s="83"/>
      <c r="AD90" s="83"/>
      <c r="AE90" s="83"/>
      <c r="AF90" s="143"/>
      <c r="AG90" s="142"/>
      <c r="AH90" s="81"/>
      <c r="AI90" s="81"/>
      <c r="AJ90" s="255"/>
      <c r="AK90" s="81"/>
      <c r="AL90" s="82"/>
      <c r="AM90" s="81"/>
      <c r="AN90" s="82"/>
      <c r="AO90" s="81"/>
      <c r="AP90" s="70"/>
      <c r="AQ90" s="305"/>
      <c r="AR90" s="278"/>
    </row>
    <row r="91" spans="1:44" ht="13.5" customHeight="1">
      <c r="A91" s="88">
        <v>87</v>
      </c>
      <c r="B91" s="233" t="str">
        <f t="shared" si="1"/>
        <v xml:space="preserve"> </v>
      </c>
      <c r="C91" s="568"/>
      <c r="D91" s="474"/>
      <c r="E91" s="225"/>
      <c r="F91" s="225"/>
      <c r="G91" s="225"/>
      <c r="H91" s="225"/>
      <c r="I91" s="225"/>
      <c r="J91" s="225"/>
      <c r="K91" s="225"/>
      <c r="L91" s="571"/>
      <c r="M91" s="576"/>
      <c r="N91" s="81"/>
      <c r="O91" s="82"/>
      <c r="P91" s="82"/>
      <c r="Q91" s="82"/>
      <c r="R91" s="81"/>
      <c r="S91" s="81"/>
      <c r="T91" s="72"/>
      <c r="U91" s="72"/>
      <c r="V91" s="72"/>
      <c r="W91" s="72"/>
      <c r="X91" s="70"/>
      <c r="Y91" s="72"/>
      <c r="Z91" s="73"/>
      <c r="AA91" s="81"/>
      <c r="AB91" s="72"/>
      <c r="AC91" s="83"/>
      <c r="AD91" s="83"/>
      <c r="AE91" s="83"/>
      <c r="AF91" s="143"/>
      <c r="AG91" s="142"/>
      <c r="AH91" s="81"/>
      <c r="AI91" s="81"/>
      <c r="AJ91" s="255"/>
      <c r="AK91" s="81"/>
      <c r="AL91" s="82"/>
      <c r="AM91" s="81"/>
      <c r="AN91" s="82"/>
      <c r="AO91" s="81"/>
      <c r="AP91" s="70"/>
      <c r="AQ91" s="305"/>
      <c r="AR91" s="278"/>
    </row>
    <row r="92" spans="1:44" ht="13.5" customHeight="1">
      <c r="A92" s="88">
        <v>88</v>
      </c>
      <c r="B92" s="233" t="str">
        <f t="shared" si="1"/>
        <v xml:space="preserve"> </v>
      </c>
      <c r="C92" s="568"/>
      <c r="D92" s="474"/>
      <c r="E92" s="225"/>
      <c r="F92" s="225"/>
      <c r="G92" s="225"/>
      <c r="H92" s="225"/>
      <c r="I92" s="225"/>
      <c r="J92" s="225"/>
      <c r="K92" s="225"/>
      <c r="L92" s="571"/>
      <c r="M92" s="576"/>
      <c r="N92" s="81"/>
      <c r="O92" s="82"/>
      <c r="P92" s="82"/>
      <c r="Q92" s="82"/>
      <c r="R92" s="81"/>
      <c r="S92" s="81"/>
      <c r="T92" s="72"/>
      <c r="U92" s="72"/>
      <c r="V92" s="72"/>
      <c r="W92" s="72"/>
      <c r="X92" s="70"/>
      <c r="Y92" s="72"/>
      <c r="Z92" s="73"/>
      <c r="AA92" s="81"/>
      <c r="AB92" s="72"/>
      <c r="AC92" s="83"/>
      <c r="AD92" s="83"/>
      <c r="AE92" s="83"/>
      <c r="AF92" s="143"/>
      <c r="AG92" s="142"/>
      <c r="AH92" s="81"/>
      <c r="AI92" s="81"/>
      <c r="AJ92" s="255"/>
      <c r="AK92" s="81"/>
      <c r="AL92" s="82"/>
      <c r="AM92" s="81"/>
      <c r="AN92" s="82"/>
      <c r="AO92" s="81"/>
      <c r="AP92" s="70"/>
      <c r="AQ92" s="305"/>
      <c r="AR92" s="278"/>
    </row>
    <row r="93" spans="1:44" ht="13.5" customHeight="1">
      <c r="A93" s="88">
        <v>89</v>
      </c>
      <c r="B93" s="233" t="str">
        <f t="shared" si="1"/>
        <v xml:space="preserve"> </v>
      </c>
      <c r="C93" s="568"/>
      <c r="D93" s="474"/>
      <c r="E93" s="225"/>
      <c r="F93" s="225"/>
      <c r="G93" s="225"/>
      <c r="H93" s="225"/>
      <c r="I93" s="225"/>
      <c r="J93" s="225"/>
      <c r="K93" s="225"/>
      <c r="L93" s="571"/>
      <c r="M93" s="576"/>
      <c r="N93" s="81"/>
      <c r="O93" s="82"/>
      <c r="P93" s="82"/>
      <c r="Q93" s="82"/>
      <c r="R93" s="81"/>
      <c r="S93" s="81"/>
      <c r="T93" s="72"/>
      <c r="U93" s="72"/>
      <c r="V93" s="72"/>
      <c r="W93" s="72"/>
      <c r="X93" s="70"/>
      <c r="Y93" s="72"/>
      <c r="Z93" s="73"/>
      <c r="AA93" s="81"/>
      <c r="AB93" s="72"/>
      <c r="AC93" s="83"/>
      <c r="AD93" s="83"/>
      <c r="AE93" s="83"/>
      <c r="AF93" s="143"/>
      <c r="AG93" s="142"/>
      <c r="AH93" s="81"/>
      <c r="AI93" s="81"/>
      <c r="AJ93" s="255"/>
      <c r="AK93" s="81"/>
      <c r="AL93" s="82"/>
      <c r="AM93" s="81"/>
      <c r="AN93" s="82"/>
      <c r="AO93" s="81"/>
      <c r="AP93" s="70"/>
      <c r="AQ93" s="305"/>
      <c r="AR93" s="278"/>
    </row>
    <row r="94" spans="1:44" ht="14.25" customHeight="1" thickBot="1">
      <c r="A94" s="89">
        <v>90</v>
      </c>
      <c r="B94" s="236" t="str">
        <f t="shared" si="1"/>
        <v xml:space="preserve"> </v>
      </c>
      <c r="C94" s="569"/>
      <c r="D94" s="477"/>
      <c r="E94" s="226"/>
      <c r="F94" s="226"/>
      <c r="G94" s="226"/>
      <c r="H94" s="226"/>
      <c r="I94" s="226"/>
      <c r="J94" s="226"/>
      <c r="K94" s="226"/>
      <c r="L94" s="572"/>
      <c r="M94" s="577"/>
      <c r="N94" s="84" t="s">
        <v>488</v>
      </c>
      <c r="O94" s="85">
        <v>42003</v>
      </c>
      <c r="P94" s="85">
        <v>42554</v>
      </c>
      <c r="Q94" s="85">
        <v>42825</v>
      </c>
      <c r="R94" s="84">
        <v>20</v>
      </c>
      <c r="S94" s="84" t="s">
        <v>489</v>
      </c>
      <c r="T94" s="77"/>
      <c r="U94" s="77"/>
      <c r="V94" s="77"/>
      <c r="W94" s="77"/>
      <c r="X94" s="84"/>
      <c r="Y94" s="77"/>
      <c r="Z94" s="78"/>
      <c r="AA94" s="84"/>
      <c r="AB94" s="92"/>
      <c r="AC94" s="86"/>
      <c r="AD94" s="86"/>
      <c r="AE94" s="86"/>
      <c r="AF94" s="144"/>
      <c r="AG94" s="146"/>
      <c r="AH94" s="84"/>
      <c r="AI94" s="84"/>
      <c r="AJ94" s="260"/>
      <c r="AK94" s="84"/>
      <c r="AL94" s="85"/>
      <c r="AM94" s="84"/>
      <c r="AN94" s="85"/>
      <c r="AO94" s="84"/>
      <c r="AP94" s="378"/>
      <c r="AQ94" s="379"/>
      <c r="AR94" s="380"/>
    </row>
    <row r="95" spans="1:44" ht="14.25" thickBot="1">
      <c r="A95" s="51" t="s">
        <v>38</v>
      </c>
      <c r="B95" s="52"/>
      <c r="C95" s="53" t="s">
        <v>0</v>
      </c>
      <c r="D95" s="110" t="s">
        <v>1</v>
      </c>
      <c r="E95" s="53" t="s">
        <v>2</v>
      </c>
      <c r="F95" s="53" t="s">
        <v>3</v>
      </c>
      <c r="G95" s="53" t="s">
        <v>4</v>
      </c>
      <c r="H95" s="53" t="s">
        <v>5</v>
      </c>
      <c r="I95" s="53" t="s">
        <v>6</v>
      </c>
      <c r="J95" s="53" t="s">
        <v>7</v>
      </c>
      <c r="K95" s="53" t="s">
        <v>8</v>
      </c>
      <c r="L95" s="110" t="s">
        <v>9</v>
      </c>
      <c r="M95" s="110" t="s">
        <v>10</v>
      </c>
      <c r="N95" s="53" t="s">
        <v>11</v>
      </c>
      <c r="O95" s="54" t="s">
        <v>12</v>
      </c>
      <c r="P95" s="54" t="s">
        <v>13</v>
      </c>
      <c r="Q95" s="54" t="s">
        <v>14</v>
      </c>
      <c r="R95" s="53" t="s">
        <v>15</v>
      </c>
      <c r="S95" s="53" t="s">
        <v>16</v>
      </c>
      <c r="T95" s="55" t="s">
        <v>17</v>
      </c>
      <c r="U95" s="55" t="s">
        <v>18</v>
      </c>
      <c r="V95" s="55" t="s">
        <v>19</v>
      </c>
      <c r="W95" s="55" t="s">
        <v>20</v>
      </c>
      <c r="X95" s="56" t="s">
        <v>21</v>
      </c>
      <c r="Y95" s="55" t="s">
        <v>22</v>
      </c>
      <c r="Z95" s="57" t="s">
        <v>23</v>
      </c>
      <c r="AA95" s="53" t="s">
        <v>24</v>
      </c>
      <c r="AB95" s="381" t="s">
        <v>25</v>
      </c>
      <c r="AC95" s="56" t="s">
        <v>26</v>
      </c>
      <c r="AD95" s="56" t="s">
        <v>27</v>
      </c>
      <c r="AE95" s="56" t="s">
        <v>28</v>
      </c>
      <c r="AF95" s="382" t="s">
        <v>113</v>
      </c>
      <c r="AG95" s="382" t="s">
        <v>29</v>
      </c>
      <c r="AH95" s="383" t="s">
        <v>112</v>
      </c>
      <c r="AI95" s="383" t="s">
        <v>30</v>
      </c>
      <c r="AJ95" s="384" t="s">
        <v>31</v>
      </c>
      <c r="AK95" s="383" t="s">
        <v>32</v>
      </c>
      <c r="AL95" s="385" t="s">
        <v>33</v>
      </c>
      <c r="AM95" s="383" t="s">
        <v>34</v>
      </c>
      <c r="AN95" s="385" t="s">
        <v>35</v>
      </c>
      <c r="AO95" s="383" t="s">
        <v>36</v>
      </c>
      <c r="AP95" s="383" t="s">
        <v>37</v>
      </c>
      <c r="AQ95" s="383" t="s">
        <v>114</v>
      </c>
      <c r="AR95" s="386"/>
    </row>
    <row r="96" spans="1:44" ht="14.25" thickTop="1">
      <c r="A96" s="2">
        <v>1</v>
      </c>
      <c r="B96" s="2">
        <v>2</v>
      </c>
      <c r="C96" s="2">
        <v>3</v>
      </c>
      <c r="D96" s="2">
        <v>4</v>
      </c>
      <c r="E96" s="2">
        <v>5</v>
      </c>
      <c r="F96" s="2">
        <v>6</v>
      </c>
      <c r="G96" s="2">
        <v>7</v>
      </c>
      <c r="H96" s="2">
        <v>8</v>
      </c>
      <c r="I96" s="2">
        <v>9</v>
      </c>
      <c r="J96" s="2">
        <v>10</v>
      </c>
      <c r="K96" s="2">
        <v>11</v>
      </c>
      <c r="L96" s="2">
        <v>12</v>
      </c>
      <c r="M96" s="2">
        <v>13</v>
      </c>
      <c r="N96" s="2">
        <v>14</v>
      </c>
      <c r="O96" s="2">
        <v>15</v>
      </c>
      <c r="P96" s="2">
        <v>16</v>
      </c>
      <c r="Q96" s="2">
        <v>17</v>
      </c>
      <c r="R96" s="2">
        <v>18</v>
      </c>
      <c r="S96" s="2">
        <v>19</v>
      </c>
      <c r="T96" s="2">
        <v>20</v>
      </c>
      <c r="U96" s="2">
        <v>21</v>
      </c>
      <c r="V96" s="2">
        <v>22</v>
      </c>
      <c r="W96" s="2">
        <v>23</v>
      </c>
      <c r="X96" s="2">
        <v>24</v>
      </c>
      <c r="Y96" s="2">
        <v>25</v>
      </c>
      <c r="Z96" s="2">
        <v>26</v>
      </c>
      <c r="AA96" s="2">
        <v>27</v>
      </c>
      <c r="AB96" s="2">
        <v>28</v>
      </c>
      <c r="AC96" s="2">
        <v>29</v>
      </c>
      <c r="AD96" s="2">
        <v>30</v>
      </c>
      <c r="AE96" s="2">
        <v>31</v>
      </c>
      <c r="AF96" s="2">
        <v>32</v>
      </c>
      <c r="AG96" s="2">
        <v>33</v>
      </c>
      <c r="AH96" s="2">
        <v>34</v>
      </c>
      <c r="AI96" s="2">
        <v>35</v>
      </c>
      <c r="AJ96" s="2">
        <v>36</v>
      </c>
      <c r="AK96" s="2">
        <v>37</v>
      </c>
      <c r="AL96" s="388">
        <v>38</v>
      </c>
      <c r="AM96" s="2">
        <v>39</v>
      </c>
      <c r="AN96" s="2">
        <v>40</v>
      </c>
      <c r="AO96" s="2">
        <v>41</v>
      </c>
      <c r="AP96" s="2">
        <v>42</v>
      </c>
      <c r="AQ96" s="2">
        <v>43</v>
      </c>
    </row>
    <row r="97" spans="1:43">
      <c r="B97" s="244" t="s">
        <v>211</v>
      </c>
      <c r="C97" s="245" t="s">
        <v>212</v>
      </c>
      <c r="D97" s="2"/>
      <c r="E97" s="2"/>
      <c r="F97" s="2"/>
      <c r="G97" s="2"/>
      <c r="H97" s="2"/>
      <c r="I97" s="2"/>
      <c r="J97" s="2"/>
      <c r="K97" s="2"/>
      <c r="L97" s="2"/>
      <c r="M97" s="245" t="s">
        <v>213</v>
      </c>
      <c r="N97" s="2"/>
      <c r="O97" s="2"/>
      <c r="P97" s="2"/>
      <c r="Q97" s="2"/>
      <c r="R97" s="2"/>
      <c r="S97" s="2"/>
      <c r="T97" s="2"/>
      <c r="U97" s="244" t="s">
        <v>214</v>
      </c>
      <c r="V97" s="2"/>
      <c r="W97" s="2"/>
      <c r="X97" s="2"/>
      <c r="Y97" s="244" t="s">
        <v>215</v>
      </c>
      <c r="Z97" s="2"/>
      <c r="AA97" s="2"/>
      <c r="AB97" s="2"/>
      <c r="AC97" s="2"/>
      <c r="AD97" s="246"/>
      <c r="AE97" s="2"/>
      <c r="AF97" s="246"/>
      <c r="AG97" s="246"/>
      <c r="AH97" s="246"/>
      <c r="AI97" s="246"/>
      <c r="AJ97" s="246"/>
      <c r="AK97" s="2"/>
      <c r="AL97" s="388"/>
      <c r="AM97" s="2"/>
      <c r="AN97" s="2"/>
      <c r="AO97" s="2"/>
      <c r="AP97" s="2"/>
      <c r="AQ97" s="2"/>
    </row>
    <row r="98" spans="1:43">
      <c r="A98" s="279"/>
      <c r="B98" s="70" t="s">
        <v>216</v>
      </c>
      <c r="C98" s="70" t="s">
        <v>217</v>
      </c>
      <c r="D98" s="70"/>
      <c r="E98" s="70"/>
      <c r="F98" s="70"/>
      <c r="G98" s="70"/>
      <c r="H98" s="70"/>
      <c r="I98" s="70"/>
      <c r="J98" s="70"/>
      <c r="K98" s="70"/>
      <c r="L98" s="70" t="s">
        <v>558</v>
      </c>
      <c r="M98" s="70" t="s">
        <v>126</v>
      </c>
      <c r="N98" s="70"/>
      <c r="O98" s="71"/>
      <c r="P98" s="71"/>
      <c r="Q98" s="71"/>
      <c r="R98" s="70"/>
      <c r="S98" s="70"/>
      <c r="T98" s="70"/>
      <c r="U98" s="70" t="s">
        <v>218</v>
      </c>
      <c r="V98" s="70"/>
      <c r="W98" s="70"/>
      <c r="X98" s="70"/>
      <c r="Y98" s="70" t="s">
        <v>219</v>
      </c>
      <c r="Z98" s="71"/>
      <c r="AD98" s="247"/>
      <c r="AF98" s="248"/>
      <c r="AG98" s="248"/>
      <c r="AH98" s="247"/>
      <c r="AI98" s="247"/>
      <c r="AJ98" s="246"/>
    </row>
    <row r="99" spans="1:43">
      <c r="A99" s="70"/>
      <c r="B99" s="70" t="s">
        <v>220</v>
      </c>
      <c r="C99" s="70" t="s">
        <v>221</v>
      </c>
      <c r="D99" s="70"/>
      <c r="E99" s="70"/>
      <c r="F99" s="70"/>
      <c r="G99" s="70"/>
      <c r="H99" s="70"/>
      <c r="I99" s="70"/>
      <c r="J99" s="70"/>
      <c r="K99" s="70"/>
      <c r="L99" s="70" t="s">
        <v>616</v>
      </c>
      <c r="M99" s="70" t="s">
        <v>173</v>
      </c>
      <c r="N99" s="70"/>
      <c r="O99" s="71"/>
      <c r="P99" s="71"/>
      <c r="Q99" s="71"/>
      <c r="R99" s="70"/>
      <c r="S99" s="70"/>
      <c r="T99" s="70"/>
      <c r="U99" s="70" t="s">
        <v>222</v>
      </c>
      <c r="V99" s="70"/>
      <c r="W99" s="70"/>
      <c r="X99" s="70"/>
      <c r="Y99" s="70" t="s">
        <v>223</v>
      </c>
      <c r="Z99" s="70"/>
      <c r="AD99" s="247"/>
      <c r="AF99" s="248"/>
      <c r="AG99" s="248"/>
      <c r="AH99" s="247"/>
      <c r="AI99" s="247"/>
      <c r="AJ99" s="246"/>
    </row>
    <row r="100" spans="1:43">
      <c r="A100" s="70"/>
      <c r="B100" s="70" t="s">
        <v>224</v>
      </c>
      <c r="C100" s="70" t="s">
        <v>225</v>
      </c>
      <c r="D100" s="70"/>
      <c r="E100" s="70"/>
      <c r="F100" s="70"/>
      <c r="G100" s="70"/>
      <c r="H100" s="70"/>
      <c r="I100" s="70"/>
      <c r="J100" s="70"/>
      <c r="K100" s="70"/>
      <c r="L100" s="70" t="s">
        <v>504</v>
      </c>
      <c r="M100" s="70" t="s">
        <v>796</v>
      </c>
      <c r="N100" s="70"/>
      <c r="O100" s="71"/>
      <c r="P100" s="71"/>
      <c r="Q100" s="71"/>
      <c r="R100" s="70"/>
      <c r="S100" s="70"/>
      <c r="T100" s="70"/>
      <c r="U100" s="70" t="s">
        <v>226</v>
      </c>
      <c r="V100" s="70"/>
      <c r="W100" s="70"/>
      <c r="X100" s="70"/>
      <c r="Y100" s="70" t="s">
        <v>227</v>
      </c>
      <c r="Z100" s="70"/>
      <c r="AD100" s="247"/>
      <c r="AF100" s="248"/>
      <c r="AG100" s="248"/>
      <c r="AH100" s="247"/>
      <c r="AI100" s="247"/>
      <c r="AJ100" s="246"/>
    </row>
    <row r="101" spans="1:43">
      <c r="A101" s="70"/>
      <c r="B101" s="70" t="s">
        <v>228</v>
      </c>
      <c r="C101" s="70" t="s">
        <v>229</v>
      </c>
      <c r="D101" s="70"/>
      <c r="E101" s="70"/>
      <c r="F101" s="70"/>
      <c r="G101" s="70"/>
      <c r="H101" s="70"/>
      <c r="I101" s="70"/>
      <c r="J101" s="70"/>
      <c r="K101" s="70"/>
      <c r="L101" s="70" t="s">
        <v>502</v>
      </c>
      <c r="M101" s="70" t="s">
        <v>797</v>
      </c>
      <c r="N101" s="70"/>
      <c r="O101" s="71"/>
      <c r="P101" s="71"/>
      <c r="Q101" s="71"/>
      <c r="R101" s="70"/>
      <c r="S101" s="70"/>
      <c r="T101" s="70"/>
      <c r="U101" s="70" t="s">
        <v>230</v>
      </c>
      <c r="V101" s="70"/>
      <c r="W101" s="70"/>
      <c r="X101" s="70"/>
      <c r="Y101" s="70" t="s">
        <v>231</v>
      </c>
      <c r="Z101" s="70"/>
      <c r="AD101" s="247"/>
      <c r="AF101" s="248"/>
      <c r="AG101" s="248"/>
      <c r="AH101" s="247"/>
      <c r="AI101" s="247"/>
      <c r="AJ101" s="246"/>
    </row>
    <row r="102" spans="1:43">
      <c r="A102" s="70"/>
      <c r="B102" s="70" t="s">
        <v>232</v>
      </c>
      <c r="C102" s="70" t="s">
        <v>233</v>
      </c>
      <c r="D102" s="70"/>
      <c r="E102" s="70"/>
      <c r="F102" s="70"/>
      <c r="G102" s="70"/>
      <c r="H102" s="70"/>
      <c r="I102" s="70"/>
      <c r="J102" s="70"/>
      <c r="K102" s="70"/>
      <c r="L102" s="70" t="s">
        <v>559</v>
      </c>
      <c r="M102" s="70" t="s">
        <v>127</v>
      </c>
      <c r="N102" s="70"/>
      <c r="O102" s="71"/>
      <c r="P102" s="71"/>
      <c r="Q102" s="71"/>
      <c r="R102" s="70"/>
      <c r="S102" s="70"/>
      <c r="T102" s="70"/>
      <c r="U102" s="70" t="s">
        <v>234</v>
      </c>
      <c r="V102" s="70"/>
      <c r="W102" s="70"/>
      <c r="X102" s="70"/>
      <c r="Y102" s="70" t="s">
        <v>235</v>
      </c>
      <c r="Z102" s="70"/>
      <c r="AD102" s="247"/>
      <c r="AF102" s="248"/>
      <c r="AG102" s="248"/>
      <c r="AH102" s="247"/>
      <c r="AI102" s="247"/>
      <c r="AJ102" s="246"/>
    </row>
    <row r="103" spans="1:43">
      <c r="A103" s="70"/>
      <c r="B103" s="70" t="s">
        <v>236</v>
      </c>
      <c r="C103" s="70" t="s">
        <v>237</v>
      </c>
      <c r="D103" s="70"/>
      <c r="E103" s="70"/>
      <c r="F103" s="70"/>
      <c r="G103" s="70"/>
      <c r="H103" s="70"/>
      <c r="I103" s="70"/>
      <c r="J103" s="70"/>
      <c r="K103" s="70"/>
      <c r="L103" s="70" t="s">
        <v>589</v>
      </c>
      <c r="M103" s="70" t="s">
        <v>151</v>
      </c>
      <c r="N103" s="70"/>
      <c r="O103" s="71"/>
      <c r="P103" s="71"/>
      <c r="Q103" s="71"/>
      <c r="R103" s="70"/>
      <c r="S103" s="70"/>
      <c r="T103" s="70"/>
      <c r="U103" s="70" t="s">
        <v>238</v>
      </c>
      <c r="V103" s="70"/>
      <c r="W103" s="70"/>
      <c r="X103" s="70"/>
      <c r="Y103" s="70" t="s">
        <v>239</v>
      </c>
      <c r="Z103" s="70"/>
      <c r="AD103" s="247"/>
      <c r="AF103" s="248"/>
      <c r="AG103" s="248"/>
      <c r="AH103" s="247"/>
      <c r="AI103" s="247"/>
      <c r="AJ103" s="246"/>
    </row>
    <row r="104" spans="1:43">
      <c r="A104" s="70"/>
      <c r="B104" s="70" t="s">
        <v>240</v>
      </c>
      <c r="C104" s="70" t="s">
        <v>241</v>
      </c>
      <c r="D104" s="70"/>
      <c r="E104" s="70"/>
      <c r="F104" s="70"/>
      <c r="G104" s="70"/>
      <c r="H104" s="70"/>
      <c r="I104" s="70"/>
      <c r="J104" s="70"/>
      <c r="K104" s="70"/>
      <c r="L104" s="70" t="s">
        <v>560</v>
      </c>
      <c r="M104" s="70" t="s">
        <v>128</v>
      </c>
      <c r="N104" s="70"/>
      <c r="O104" s="71"/>
      <c r="P104" s="71"/>
      <c r="Q104" s="71"/>
      <c r="R104" s="70"/>
      <c r="S104" s="70"/>
      <c r="T104" s="70"/>
      <c r="U104" s="70" t="s">
        <v>242</v>
      </c>
      <c r="V104" s="70"/>
      <c r="W104" s="70"/>
      <c r="X104" s="70"/>
      <c r="Y104" s="70" t="s">
        <v>243</v>
      </c>
      <c r="Z104" s="70"/>
      <c r="AD104" s="247"/>
      <c r="AF104" s="248"/>
      <c r="AG104" s="248"/>
      <c r="AH104" s="247"/>
      <c r="AI104" s="247"/>
      <c r="AJ104" s="246"/>
    </row>
    <row r="105" spans="1:43">
      <c r="A105" s="70"/>
      <c r="B105" s="70" t="s">
        <v>244</v>
      </c>
      <c r="C105" s="70" t="s">
        <v>245</v>
      </c>
      <c r="D105" s="70"/>
      <c r="E105" s="70"/>
      <c r="F105" s="70"/>
      <c r="G105" s="70"/>
      <c r="H105" s="70"/>
      <c r="I105" s="70"/>
      <c r="J105" s="70"/>
      <c r="K105" s="70"/>
      <c r="L105" s="70" t="s">
        <v>503</v>
      </c>
      <c r="M105" s="70" t="s">
        <v>798</v>
      </c>
      <c r="N105" s="70"/>
      <c r="O105" s="71"/>
      <c r="P105" s="71"/>
      <c r="Q105" s="71"/>
      <c r="R105" s="70"/>
      <c r="S105" s="70"/>
      <c r="T105" s="70"/>
      <c r="U105" s="70" t="s">
        <v>246</v>
      </c>
      <c r="V105" s="70"/>
      <c r="W105" s="70"/>
      <c r="X105" s="70"/>
      <c r="Y105" s="70" t="s">
        <v>247</v>
      </c>
      <c r="Z105" s="70"/>
      <c r="AD105" s="247"/>
      <c r="AF105" s="248"/>
      <c r="AG105" s="248"/>
      <c r="AH105" s="247"/>
      <c r="AI105" s="247"/>
      <c r="AJ105" s="246"/>
    </row>
    <row r="106" spans="1:43">
      <c r="A106" s="70"/>
      <c r="B106" s="70" t="s">
        <v>248</v>
      </c>
      <c r="C106" s="70" t="s">
        <v>249</v>
      </c>
      <c r="D106" s="70"/>
      <c r="E106" s="70"/>
      <c r="F106" s="70"/>
      <c r="G106" s="70"/>
      <c r="H106" s="70"/>
      <c r="I106" s="70"/>
      <c r="J106" s="70"/>
      <c r="K106" s="70"/>
      <c r="L106" s="70" t="s">
        <v>505</v>
      </c>
      <c r="M106" s="70" t="s">
        <v>799</v>
      </c>
      <c r="N106" s="70"/>
      <c r="O106" s="71"/>
      <c r="P106" s="71"/>
      <c r="Q106" s="71"/>
      <c r="R106" s="70"/>
      <c r="S106" s="70"/>
      <c r="T106" s="70"/>
      <c r="U106" s="70" t="s">
        <v>250</v>
      </c>
      <c r="V106" s="70"/>
      <c r="W106" s="70"/>
      <c r="X106" s="70"/>
      <c r="Y106" s="70" t="s">
        <v>251</v>
      </c>
      <c r="Z106" s="70"/>
      <c r="AD106" s="247"/>
      <c r="AF106" s="248"/>
      <c r="AG106" s="248"/>
      <c r="AH106" s="247"/>
      <c r="AI106" s="247"/>
      <c r="AJ106" s="246"/>
    </row>
    <row r="107" spans="1:43">
      <c r="A107" s="70"/>
      <c r="B107" s="70" t="s">
        <v>252</v>
      </c>
      <c r="C107" s="70" t="s">
        <v>253</v>
      </c>
      <c r="D107" s="70"/>
      <c r="E107" s="70"/>
      <c r="F107" s="70"/>
      <c r="G107" s="70"/>
      <c r="H107" s="70"/>
      <c r="I107" s="70"/>
      <c r="J107" s="70"/>
      <c r="K107" s="70"/>
      <c r="L107" s="70" t="s">
        <v>591</v>
      </c>
      <c r="M107" s="70" t="s">
        <v>800</v>
      </c>
      <c r="N107" s="70"/>
      <c r="O107" s="71"/>
      <c r="P107" s="71"/>
      <c r="Q107" s="71"/>
      <c r="R107" s="70"/>
      <c r="S107" s="70"/>
      <c r="T107" s="70"/>
      <c r="U107" s="70" t="s">
        <v>254</v>
      </c>
      <c r="V107" s="70"/>
      <c r="W107" s="70"/>
      <c r="X107" s="70"/>
      <c r="Y107" s="70" t="s">
        <v>255</v>
      </c>
      <c r="Z107" s="70"/>
      <c r="AD107" s="247"/>
      <c r="AF107" s="248"/>
      <c r="AG107" s="248"/>
      <c r="AH107" s="247"/>
      <c r="AI107" s="247"/>
      <c r="AJ107" s="246"/>
    </row>
    <row r="108" spans="1:43">
      <c r="A108" s="70"/>
      <c r="B108" s="70" t="s">
        <v>256</v>
      </c>
      <c r="C108" s="70" t="s">
        <v>257</v>
      </c>
      <c r="D108" s="70"/>
      <c r="E108" s="70"/>
      <c r="F108" s="70"/>
      <c r="G108" s="70"/>
      <c r="H108" s="70"/>
      <c r="I108" s="70"/>
      <c r="J108" s="70"/>
      <c r="K108" s="70"/>
      <c r="L108" s="70" t="s">
        <v>608</v>
      </c>
      <c r="M108" s="70" t="s">
        <v>166</v>
      </c>
      <c r="N108" s="70"/>
      <c r="O108" s="71"/>
      <c r="P108" s="71"/>
      <c r="Q108" s="71"/>
      <c r="R108" s="70"/>
      <c r="S108" s="70"/>
      <c r="T108" s="70"/>
      <c r="U108" s="70" t="s">
        <v>258</v>
      </c>
      <c r="V108" s="70"/>
      <c r="W108" s="70"/>
      <c r="X108" s="70"/>
      <c r="Y108" s="70" t="s">
        <v>259</v>
      </c>
      <c r="Z108" s="70"/>
      <c r="AD108" s="247"/>
      <c r="AF108" s="248"/>
      <c r="AG108" s="248"/>
      <c r="AH108" s="247"/>
      <c r="AI108" s="247"/>
      <c r="AJ108" s="246"/>
    </row>
    <row r="109" spans="1:43">
      <c r="A109" s="70"/>
      <c r="B109" s="70" t="s">
        <v>260</v>
      </c>
      <c r="C109" s="70" t="s">
        <v>261</v>
      </c>
      <c r="D109" s="70"/>
      <c r="E109" s="70"/>
      <c r="F109" s="70"/>
      <c r="G109" s="70"/>
      <c r="H109" s="70"/>
      <c r="I109" s="70"/>
      <c r="J109" s="70"/>
      <c r="K109" s="70"/>
      <c r="L109" s="70" t="s">
        <v>561</v>
      </c>
      <c r="M109" s="70" t="s">
        <v>129</v>
      </c>
      <c r="N109" s="70"/>
      <c r="O109" s="71"/>
      <c r="P109" s="71"/>
      <c r="Q109" s="71"/>
      <c r="R109" s="70"/>
      <c r="S109" s="70"/>
      <c r="T109" s="70"/>
      <c r="U109" s="70" t="s">
        <v>262</v>
      </c>
      <c r="V109" s="70"/>
      <c r="W109" s="70"/>
      <c r="X109" s="70"/>
      <c r="Y109" s="70" t="s">
        <v>263</v>
      </c>
      <c r="Z109" s="70"/>
      <c r="AD109" s="247"/>
      <c r="AF109" s="248"/>
      <c r="AG109" s="248"/>
      <c r="AH109" s="247"/>
      <c r="AI109" s="247"/>
      <c r="AJ109" s="246"/>
    </row>
    <row r="110" spans="1:43">
      <c r="A110" s="70"/>
      <c r="B110" s="70" t="s">
        <v>264</v>
      </c>
      <c r="C110" s="70" t="s">
        <v>265</v>
      </c>
      <c r="D110" s="70"/>
      <c r="E110" s="70"/>
      <c r="F110" s="70"/>
      <c r="G110" s="70"/>
      <c r="H110" s="70"/>
      <c r="I110" s="70"/>
      <c r="J110" s="70"/>
      <c r="K110" s="70"/>
      <c r="L110" s="70" t="s">
        <v>554</v>
      </c>
      <c r="M110" s="70" t="s">
        <v>801</v>
      </c>
      <c r="N110" s="70"/>
      <c r="O110" s="71"/>
      <c r="P110" s="71"/>
      <c r="Q110" s="71"/>
      <c r="R110" s="70"/>
      <c r="S110" s="70"/>
      <c r="T110" s="70"/>
      <c r="U110" s="70" t="s">
        <v>266</v>
      </c>
      <c r="V110" s="70"/>
      <c r="W110" s="70"/>
      <c r="X110" s="70"/>
      <c r="Y110" s="70" t="s">
        <v>267</v>
      </c>
      <c r="Z110" s="70"/>
      <c r="AD110" s="247"/>
      <c r="AF110" s="248"/>
      <c r="AG110" s="248"/>
      <c r="AH110" s="247"/>
      <c r="AI110" s="247"/>
      <c r="AJ110" s="246"/>
    </row>
    <row r="111" spans="1:43">
      <c r="A111" s="70"/>
      <c r="B111" s="70" t="s">
        <v>268</v>
      </c>
      <c r="C111" s="70" t="s">
        <v>269</v>
      </c>
      <c r="D111" s="70"/>
      <c r="E111" s="70"/>
      <c r="F111" s="70"/>
      <c r="G111" s="70"/>
      <c r="H111" s="70"/>
      <c r="I111" s="70"/>
      <c r="J111" s="70"/>
      <c r="K111" s="70"/>
      <c r="L111" s="70" t="s">
        <v>556</v>
      </c>
      <c r="M111" s="70" t="s">
        <v>802</v>
      </c>
      <c r="N111" s="70"/>
      <c r="O111" s="71"/>
      <c r="P111" s="71"/>
      <c r="Q111" s="71"/>
      <c r="R111" s="70"/>
      <c r="S111" s="70"/>
      <c r="T111" s="70"/>
      <c r="U111" s="70" t="s">
        <v>270</v>
      </c>
      <c r="V111" s="70"/>
      <c r="W111" s="70"/>
      <c r="X111" s="70"/>
      <c r="Y111" s="70" t="s">
        <v>271</v>
      </c>
      <c r="Z111" s="70"/>
      <c r="AD111" s="247"/>
      <c r="AF111" s="248"/>
      <c r="AG111" s="248"/>
      <c r="AH111" s="247"/>
      <c r="AI111" s="247"/>
      <c r="AJ111" s="246"/>
    </row>
    <row r="112" spans="1:43">
      <c r="A112" s="70"/>
      <c r="B112" s="70" t="s">
        <v>272</v>
      </c>
      <c r="C112" s="70" t="s">
        <v>273</v>
      </c>
      <c r="D112" s="70"/>
      <c r="E112" s="70"/>
      <c r="F112" s="70"/>
      <c r="G112" s="70"/>
      <c r="H112" s="70"/>
      <c r="I112" s="70"/>
      <c r="J112" s="70"/>
      <c r="K112" s="70"/>
      <c r="L112" s="70" t="s">
        <v>562</v>
      </c>
      <c r="M112" s="70" t="s">
        <v>130</v>
      </c>
      <c r="N112" s="70"/>
      <c r="O112" s="71"/>
      <c r="P112" s="71"/>
      <c r="Q112" s="71"/>
      <c r="R112" s="70"/>
      <c r="S112" s="70"/>
      <c r="T112" s="70"/>
      <c r="U112" s="70" t="s">
        <v>274</v>
      </c>
      <c r="V112" s="70"/>
      <c r="W112" s="70"/>
      <c r="X112" s="70"/>
      <c r="Y112" s="70" t="s">
        <v>275</v>
      </c>
      <c r="Z112" s="70"/>
      <c r="AD112" s="247"/>
      <c r="AF112" s="248"/>
      <c r="AG112" s="248"/>
      <c r="AH112" s="247"/>
      <c r="AI112" s="247"/>
      <c r="AJ112" s="246"/>
    </row>
    <row r="113" spans="1:36">
      <c r="A113" s="70"/>
      <c r="B113" s="70" t="s">
        <v>276</v>
      </c>
      <c r="C113" s="70" t="s">
        <v>277</v>
      </c>
      <c r="D113" s="70"/>
      <c r="E113" s="70"/>
      <c r="F113" s="70"/>
      <c r="G113" s="70"/>
      <c r="H113" s="70"/>
      <c r="I113" s="70"/>
      <c r="J113" s="70"/>
      <c r="K113" s="70"/>
      <c r="L113" s="70" t="s">
        <v>563</v>
      </c>
      <c r="M113" s="70" t="s">
        <v>131</v>
      </c>
      <c r="N113" s="70"/>
      <c r="O113" s="71"/>
      <c r="P113" s="71"/>
      <c r="Q113" s="71"/>
      <c r="R113" s="70"/>
      <c r="S113" s="70"/>
      <c r="T113" s="70"/>
      <c r="U113" s="70" t="s">
        <v>278</v>
      </c>
      <c r="V113" s="70"/>
      <c r="W113" s="70"/>
      <c r="X113" s="70"/>
      <c r="Y113" s="70" t="s">
        <v>279</v>
      </c>
      <c r="Z113" s="70"/>
      <c r="AD113" s="247"/>
      <c r="AF113" s="248"/>
      <c r="AG113" s="248"/>
      <c r="AH113" s="247"/>
      <c r="AI113" s="247"/>
      <c r="AJ113" s="246"/>
    </row>
    <row r="114" spans="1:36">
      <c r="A114" s="70"/>
      <c r="B114" s="70" t="s">
        <v>280</v>
      </c>
      <c r="C114" s="70" t="s">
        <v>281</v>
      </c>
      <c r="D114" s="70"/>
      <c r="E114" s="70"/>
      <c r="F114" s="70"/>
      <c r="G114" s="70"/>
      <c r="H114" s="70"/>
      <c r="I114" s="70"/>
      <c r="J114" s="70"/>
      <c r="K114" s="70"/>
      <c r="L114" s="70" t="s">
        <v>519</v>
      </c>
      <c r="M114" s="70" t="s">
        <v>803</v>
      </c>
      <c r="N114" s="70"/>
      <c r="O114" s="71"/>
      <c r="P114" s="71"/>
      <c r="Q114" s="71"/>
      <c r="R114" s="70"/>
      <c r="S114" s="70"/>
      <c r="T114" s="70"/>
      <c r="U114" s="70" t="s">
        <v>282</v>
      </c>
      <c r="V114" s="70"/>
      <c r="W114" s="70"/>
      <c r="X114" s="70"/>
      <c r="Y114" s="70" t="s">
        <v>283</v>
      </c>
      <c r="Z114" s="70"/>
      <c r="AD114" s="247"/>
      <c r="AF114" s="248"/>
      <c r="AG114" s="248"/>
      <c r="AH114" s="247"/>
      <c r="AI114" s="247"/>
      <c r="AJ114" s="246"/>
    </row>
    <row r="115" spans="1:36">
      <c r="A115" s="70"/>
      <c r="B115" s="70" t="s">
        <v>284</v>
      </c>
      <c r="C115" s="70"/>
      <c r="D115" s="70"/>
      <c r="E115" s="70"/>
      <c r="F115" s="70"/>
      <c r="G115" s="70"/>
      <c r="H115" s="70"/>
      <c r="I115" s="70"/>
      <c r="J115" s="70"/>
      <c r="K115" s="70"/>
      <c r="L115" s="70" t="s">
        <v>529</v>
      </c>
      <c r="M115" s="70" t="s">
        <v>804</v>
      </c>
      <c r="N115" s="70"/>
      <c r="O115" s="71"/>
      <c r="P115" s="71"/>
      <c r="Q115" s="71"/>
      <c r="R115" s="70"/>
      <c r="S115" s="70"/>
      <c r="T115" s="70"/>
      <c r="U115" s="70" t="s">
        <v>285</v>
      </c>
      <c r="V115" s="70"/>
      <c r="W115" s="70"/>
      <c r="X115" s="70"/>
      <c r="Y115" s="70" t="s">
        <v>286</v>
      </c>
      <c r="Z115" s="70"/>
      <c r="AD115" s="247"/>
      <c r="AF115" s="248"/>
      <c r="AG115" s="248"/>
      <c r="AH115" s="247"/>
      <c r="AI115" s="247"/>
      <c r="AJ115" s="246"/>
    </row>
    <row r="116" spans="1:36">
      <c r="A116" s="70"/>
      <c r="B116" s="70" t="s">
        <v>287</v>
      </c>
      <c r="C116" s="70"/>
      <c r="D116" s="70"/>
      <c r="E116" s="70"/>
      <c r="F116" s="70"/>
      <c r="G116" s="70"/>
      <c r="H116" s="70"/>
      <c r="I116" s="70"/>
      <c r="J116" s="70"/>
      <c r="K116" s="70"/>
      <c r="L116" s="70" t="s">
        <v>794</v>
      </c>
      <c r="M116" s="70" t="s">
        <v>152</v>
      </c>
      <c r="N116" s="70"/>
      <c r="O116" s="71"/>
      <c r="P116" s="71"/>
      <c r="Q116" s="71"/>
      <c r="R116" s="70"/>
      <c r="S116" s="70"/>
      <c r="T116" s="70"/>
      <c r="U116" s="70" t="s">
        <v>288</v>
      </c>
      <c r="V116" s="70"/>
      <c r="W116" s="70"/>
      <c r="X116" s="70"/>
      <c r="Y116" s="70" t="s">
        <v>289</v>
      </c>
      <c r="Z116" s="70"/>
      <c r="AD116" s="247"/>
      <c r="AF116" s="248"/>
      <c r="AG116" s="248"/>
      <c r="AH116" s="247"/>
      <c r="AI116" s="247"/>
      <c r="AJ116" s="246"/>
    </row>
    <row r="117" spans="1:36">
      <c r="A117" s="70"/>
      <c r="B117" s="70" t="s">
        <v>290</v>
      </c>
      <c r="C117" s="70"/>
      <c r="D117" s="70"/>
      <c r="E117" s="70"/>
      <c r="F117" s="70"/>
      <c r="G117" s="70"/>
      <c r="H117" s="70"/>
      <c r="I117" s="70"/>
      <c r="J117" s="70"/>
      <c r="K117" s="70"/>
      <c r="L117" s="70" t="s">
        <v>511</v>
      </c>
      <c r="M117" s="70" t="s">
        <v>805</v>
      </c>
      <c r="N117" s="70"/>
      <c r="O117" s="71"/>
      <c r="P117" s="71"/>
      <c r="Q117" s="71"/>
      <c r="R117" s="70"/>
      <c r="S117" s="70"/>
      <c r="T117" s="70"/>
      <c r="U117" s="70" t="s">
        <v>291</v>
      </c>
      <c r="V117" s="70"/>
      <c r="W117" s="70"/>
      <c r="X117" s="70"/>
      <c r="Y117" s="70" t="s">
        <v>292</v>
      </c>
      <c r="Z117" s="70"/>
      <c r="AD117" s="247"/>
      <c r="AF117" s="248"/>
      <c r="AG117" s="248"/>
      <c r="AH117" s="247"/>
      <c r="AI117" s="247"/>
      <c r="AJ117" s="246"/>
    </row>
    <row r="118" spans="1:36">
      <c r="A118" s="279"/>
      <c r="B118" s="279"/>
      <c r="C118" s="70"/>
      <c r="D118" s="70"/>
      <c r="E118" s="70"/>
      <c r="F118" s="70"/>
      <c r="G118" s="70"/>
      <c r="H118" s="70"/>
      <c r="I118" s="70"/>
      <c r="J118" s="70"/>
      <c r="K118" s="70"/>
      <c r="L118" s="70" t="s">
        <v>510</v>
      </c>
      <c r="M118" s="70" t="s">
        <v>806</v>
      </c>
      <c r="N118" s="70"/>
      <c r="O118" s="71"/>
      <c r="P118" s="71"/>
      <c r="Q118" s="71"/>
      <c r="R118" s="70"/>
      <c r="S118" s="70"/>
      <c r="T118" s="70"/>
      <c r="U118" s="70" t="s">
        <v>293</v>
      </c>
      <c r="V118" s="70"/>
      <c r="W118" s="70"/>
      <c r="X118" s="70"/>
      <c r="Y118" s="70" t="s">
        <v>294</v>
      </c>
      <c r="Z118" s="70"/>
      <c r="AD118" s="247"/>
      <c r="AF118" s="248"/>
      <c r="AG118" s="248"/>
      <c r="AH118" s="247"/>
      <c r="AI118" s="247"/>
      <c r="AJ118" s="246"/>
    </row>
    <row r="119" spans="1:36">
      <c r="A119" s="280" t="s">
        <v>295</v>
      </c>
      <c r="B119" s="70" t="s">
        <v>296</v>
      </c>
      <c r="C119" s="70"/>
      <c r="D119" s="70"/>
      <c r="E119" s="70"/>
      <c r="F119" s="70"/>
      <c r="G119" s="70"/>
      <c r="H119" s="70"/>
      <c r="I119" s="70"/>
      <c r="J119" s="70"/>
      <c r="K119" s="70"/>
      <c r="L119" s="70" t="s">
        <v>522</v>
      </c>
      <c r="M119" s="70" t="s">
        <v>807</v>
      </c>
      <c r="N119" s="70"/>
      <c r="O119" s="71"/>
      <c r="P119" s="71"/>
      <c r="Q119" s="71"/>
      <c r="R119" s="70"/>
      <c r="S119" s="70"/>
      <c r="T119" s="70"/>
      <c r="U119" s="70" t="s">
        <v>297</v>
      </c>
      <c r="V119" s="70"/>
      <c r="W119" s="70"/>
      <c r="X119" s="70"/>
      <c r="Y119" s="70" t="s">
        <v>298</v>
      </c>
      <c r="Z119" s="70"/>
      <c r="AD119" s="247"/>
      <c r="AF119" s="248"/>
      <c r="AG119" s="248"/>
      <c r="AH119" s="247"/>
      <c r="AI119" s="247"/>
      <c r="AJ119" s="246"/>
    </row>
    <row r="120" spans="1:36">
      <c r="A120" s="70"/>
      <c r="B120" s="279"/>
      <c r="C120" s="70"/>
      <c r="D120" s="70"/>
      <c r="E120" s="70"/>
      <c r="F120" s="70"/>
      <c r="G120" s="70"/>
      <c r="H120" s="70"/>
      <c r="I120" s="70"/>
      <c r="J120" s="70"/>
      <c r="K120" s="70"/>
      <c r="L120" s="70" t="s">
        <v>592</v>
      </c>
      <c r="M120" s="70" t="s">
        <v>153</v>
      </c>
      <c r="N120" s="70"/>
      <c r="O120" s="71"/>
      <c r="P120" s="71"/>
      <c r="Q120" s="71"/>
      <c r="R120" s="70"/>
      <c r="S120" s="70"/>
      <c r="T120" s="70"/>
      <c r="U120" s="70" t="s">
        <v>299</v>
      </c>
      <c r="V120" s="70"/>
      <c r="W120" s="70"/>
      <c r="X120" s="70"/>
      <c r="Y120" s="70" t="s">
        <v>300</v>
      </c>
      <c r="Z120" s="70"/>
      <c r="AD120" s="247"/>
      <c r="AF120" s="248"/>
      <c r="AG120" s="248"/>
      <c r="AH120" s="247"/>
      <c r="AI120" s="247"/>
      <c r="AJ120" s="246"/>
    </row>
    <row r="121" spans="1:36">
      <c r="A121" s="70" t="s">
        <v>301</v>
      </c>
      <c r="B121" s="70" t="s">
        <v>302</v>
      </c>
      <c r="C121" s="70"/>
      <c r="D121" s="70"/>
      <c r="E121" s="70"/>
      <c r="F121" s="70"/>
      <c r="G121" s="70"/>
      <c r="H121" s="70"/>
      <c r="I121" s="70"/>
      <c r="J121" s="70"/>
      <c r="K121" s="70"/>
      <c r="L121" s="70" t="s">
        <v>524</v>
      </c>
      <c r="M121" s="70" t="s">
        <v>808</v>
      </c>
      <c r="N121" s="70"/>
      <c r="O121" s="71"/>
      <c r="P121" s="71"/>
      <c r="Q121" s="71"/>
      <c r="R121" s="70"/>
      <c r="S121" s="70"/>
      <c r="T121" s="70"/>
      <c r="U121" s="70" t="s">
        <v>303</v>
      </c>
      <c r="V121" s="70"/>
      <c r="W121" s="70"/>
      <c r="X121" s="70"/>
      <c r="Y121" s="70" t="s">
        <v>304</v>
      </c>
      <c r="Z121" s="70"/>
      <c r="AD121" s="247"/>
      <c r="AF121" s="248"/>
      <c r="AG121" s="248"/>
      <c r="AH121" s="247"/>
      <c r="AI121" s="247"/>
      <c r="AJ121" s="246"/>
    </row>
    <row r="122" spans="1:36">
      <c r="A122" s="70" t="s">
        <v>301</v>
      </c>
      <c r="B122" s="70" t="s">
        <v>305</v>
      </c>
      <c r="C122" s="70"/>
      <c r="D122" s="70"/>
      <c r="E122" s="70"/>
      <c r="F122" s="70"/>
      <c r="G122" s="70"/>
      <c r="H122" s="70"/>
      <c r="I122" s="70"/>
      <c r="J122" s="70"/>
      <c r="K122" s="70"/>
      <c r="L122" s="70" t="s">
        <v>515</v>
      </c>
      <c r="M122" s="70" t="s">
        <v>809</v>
      </c>
      <c r="N122" s="70"/>
      <c r="O122" s="71"/>
      <c r="P122" s="71"/>
      <c r="Q122" s="71"/>
      <c r="R122" s="70"/>
      <c r="S122" s="70"/>
      <c r="T122" s="70"/>
      <c r="U122" s="280" t="s">
        <v>474</v>
      </c>
      <c r="V122" s="70"/>
      <c r="W122" s="70"/>
      <c r="X122" s="70"/>
      <c r="Y122" s="70" t="s">
        <v>306</v>
      </c>
      <c r="Z122" s="70"/>
      <c r="AD122" s="247"/>
      <c r="AF122" s="248"/>
      <c r="AG122" s="248"/>
      <c r="AH122" s="247"/>
      <c r="AI122" s="247"/>
      <c r="AJ122" s="246"/>
    </row>
    <row r="123" spans="1:36">
      <c r="A123" s="70" t="s">
        <v>301</v>
      </c>
      <c r="B123" s="70" t="s">
        <v>307</v>
      </c>
      <c r="C123" s="70"/>
      <c r="D123" s="70"/>
      <c r="E123" s="70"/>
      <c r="F123" s="70"/>
      <c r="G123" s="70"/>
      <c r="H123" s="70"/>
      <c r="I123" s="70"/>
      <c r="J123" s="70"/>
      <c r="K123" s="70"/>
      <c r="L123" s="70" t="s">
        <v>523</v>
      </c>
      <c r="M123" s="70" t="s">
        <v>810</v>
      </c>
      <c r="N123" s="70"/>
      <c r="O123" s="71"/>
      <c r="P123" s="71"/>
      <c r="Q123" s="71"/>
      <c r="R123" s="70"/>
      <c r="S123" s="70"/>
      <c r="T123" s="284" t="s">
        <v>308</v>
      </c>
      <c r="U123" s="70" t="s">
        <v>309</v>
      </c>
      <c r="V123" s="70"/>
      <c r="W123" s="70"/>
      <c r="X123" s="70"/>
      <c r="Y123" s="70" t="s">
        <v>310</v>
      </c>
      <c r="Z123" s="70"/>
      <c r="AD123" s="247"/>
      <c r="AF123" s="248"/>
      <c r="AG123" s="248"/>
      <c r="AH123" s="247"/>
      <c r="AI123" s="247"/>
      <c r="AJ123" s="246"/>
    </row>
    <row r="124" spans="1:36">
      <c r="A124" s="70" t="s">
        <v>301</v>
      </c>
      <c r="B124" s="70" t="s">
        <v>311</v>
      </c>
      <c r="C124" s="70"/>
      <c r="D124" s="70"/>
      <c r="E124" s="70"/>
      <c r="F124" s="70"/>
      <c r="G124" s="70"/>
      <c r="H124" s="70"/>
      <c r="I124" s="70"/>
      <c r="J124" s="70"/>
      <c r="K124" s="70"/>
      <c r="L124" s="70" t="s">
        <v>564</v>
      </c>
      <c r="M124" s="70" t="s">
        <v>811</v>
      </c>
      <c r="N124" s="70"/>
      <c r="O124" s="71"/>
      <c r="P124" s="71"/>
      <c r="Q124" s="71"/>
      <c r="R124" s="70"/>
      <c r="S124" s="70"/>
      <c r="T124" s="284" t="s">
        <v>308</v>
      </c>
      <c r="U124" s="70" t="s">
        <v>312</v>
      </c>
      <c r="V124" s="70"/>
      <c r="W124" s="70"/>
      <c r="X124" s="70"/>
      <c r="Y124" s="70" t="s">
        <v>313</v>
      </c>
      <c r="Z124" s="70"/>
      <c r="AD124" s="247"/>
      <c r="AF124" s="248"/>
      <c r="AG124" s="248"/>
      <c r="AH124" s="247"/>
      <c r="AI124" s="247"/>
      <c r="AJ124" s="246"/>
    </row>
    <row r="125" spans="1:36">
      <c r="A125" s="70" t="s">
        <v>301</v>
      </c>
      <c r="B125" s="70" t="s">
        <v>314</v>
      </c>
      <c r="C125" s="70"/>
      <c r="D125" s="70"/>
      <c r="E125" s="70"/>
      <c r="F125" s="70"/>
      <c r="G125" s="70"/>
      <c r="H125" s="70"/>
      <c r="I125" s="70"/>
      <c r="J125" s="70"/>
      <c r="K125" s="70"/>
      <c r="L125" s="70" t="s">
        <v>514</v>
      </c>
      <c r="M125" s="70" t="s">
        <v>792</v>
      </c>
      <c r="N125" s="70"/>
      <c r="O125" s="71"/>
      <c r="P125" s="71"/>
      <c r="Q125" s="71"/>
      <c r="R125" s="70"/>
      <c r="S125" s="70"/>
      <c r="T125" s="284" t="s">
        <v>308</v>
      </c>
      <c r="U125" s="70" t="s">
        <v>315</v>
      </c>
      <c r="V125" s="70"/>
      <c r="W125" s="70"/>
      <c r="X125" s="70"/>
      <c r="Y125" s="70" t="s">
        <v>316</v>
      </c>
      <c r="Z125" s="70"/>
      <c r="AD125" s="247"/>
      <c r="AF125" s="248"/>
      <c r="AG125" s="248"/>
      <c r="AH125" s="247"/>
      <c r="AI125" s="247"/>
      <c r="AJ125" s="246"/>
    </row>
    <row r="126" spans="1:36">
      <c r="A126" s="70" t="s">
        <v>301</v>
      </c>
      <c r="B126" s="70" t="s">
        <v>317</v>
      </c>
      <c r="C126" s="70"/>
      <c r="D126" s="70"/>
      <c r="E126" s="70"/>
      <c r="F126" s="70"/>
      <c r="G126" s="70"/>
      <c r="H126" s="70"/>
      <c r="I126" s="70"/>
      <c r="J126" s="70"/>
      <c r="K126" s="70"/>
      <c r="L126" s="70" t="s">
        <v>565</v>
      </c>
      <c r="M126" s="70" t="s">
        <v>132</v>
      </c>
      <c r="N126" s="70"/>
      <c r="O126" s="71"/>
      <c r="P126" s="71"/>
      <c r="Q126" s="71"/>
      <c r="R126" s="70"/>
      <c r="S126" s="70"/>
      <c r="T126" s="284" t="s">
        <v>308</v>
      </c>
      <c r="U126" s="70" t="s">
        <v>318</v>
      </c>
      <c r="V126" s="70"/>
      <c r="W126" s="70"/>
      <c r="X126" s="70"/>
      <c r="Y126" s="70" t="s">
        <v>319</v>
      </c>
      <c r="Z126" s="70"/>
      <c r="AD126" s="247"/>
      <c r="AF126" s="248"/>
      <c r="AG126" s="248"/>
      <c r="AH126" s="247"/>
      <c r="AI126" s="247"/>
      <c r="AJ126" s="246"/>
    </row>
    <row r="127" spans="1:36">
      <c r="A127" s="70" t="s">
        <v>301</v>
      </c>
      <c r="B127" s="70" t="s">
        <v>320</v>
      </c>
      <c r="C127" s="70"/>
      <c r="D127" s="70"/>
      <c r="E127" s="70"/>
      <c r="F127" s="70"/>
      <c r="G127" s="70"/>
      <c r="H127" s="70"/>
      <c r="I127" s="70"/>
      <c r="J127" s="70"/>
      <c r="K127" s="70"/>
      <c r="L127" s="70" t="s">
        <v>566</v>
      </c>
      <c r="M127" s="70" t="s">
        <v>133</v>
      </c>
      <c r="N127" s="70"/>
      <c r="O127" s="71"/>
      <c r="P127" s="71"/>
      <c r="Q127" s="71"/>
      <c r="R127" s="70"/>
      <c r="S127" s="70"/>
      <c r="T127" s="284" t="s">
        <v>308</v>
      </c>
      <c r="U127" s="70" t="s">
        <v>321</v>
      </c>
      <c r="V127" s="70"/>
      <c r="W127" s="70"/>
      <c r="X127" s="70"/>
      <c r="Y127" s="70" t="s">
        <v>322</v>
      </c>
      <c r="Z127" s="70"/>
      <c r="AD127" s="247"/>
      <c r="AF127" s="248"/>
      <c r="AG127" s="248"/>
      <c r="AH127" s="247"/>
      <c r="AI127" s="247"/>
      <c r="AJ127" s="246"/>
    </row>
    <row r="128" spans="1:36">
      <c r="A128" s="70" t="s">
        <v>301</v>
      </c>
      <c r="B128" s="70" t="s">
        <v>323</v>
      </c>
      <c r="C128" s="70"/>
      <c r="D128" s="70"/>
      <c r="E128" s="70"/>
      <c r="F128" s="70"/>
      <c r="G128" s="70"/>
      <c r="H128" s="70"/>
      <c r="I128" s="70"/>
      <c r="J128" s="70"/>
      <c r="K128" s="70"/>
      <c r="L128" s="70" t="s">
        <v>517</v>
      </c>
      <c r="M128" s="70" t="s">
        <v>812</v>
      </c>
      <c r="N128" s="70"/>
      <c r="O128" s="71"/>
      <c r="P128" s="71"/>
      <c r="Q128" s="71"/>
      <c r="R128" s="70"/>
      <c r="S128" s="70"/>
      <c r="T128" s="284" t="s">
        <v>308</v>
      </c>
      <c r="U128" s="70" t="s">
        <v>324</v>
      </c>
      <c r="V128" s="70"/>
      <c r="W128" s="70"/>
      <c r="X128" s="70"/>
      <c r="Y128" s="70" t="s">
        <v>325</v>
      </c>
      <c r="Z128" s="70"/>
      <c r="AD128" s="247"/>
      <c r="AF128" s="248"/>
      <c r="AG128" s="248"/>
      <c r="AH128" s="247"/>
      <c r="AI128" s="247"/>
      <c r="AJ128" s="246"/>
    </row>
    <row r="129" spans="1:36">
      <c r="A129" s="70" t="s">
        <v>301</v>
      </c>
      <c r="B129" s="70" t="s">
        <v>326</v>
      </c>
      <c r="C129" s="70"/>
      <c r="D129" s="70"/>
      <c r="E129" s="70"/>
      <c r="F129" s="70"/>
      <c r="G129" s="70"/>
      <c r="H129" s="70"/>
      <c r="I129" s="70"/>
      <c r="J129" s="70"/>
      <c r="K129" s="70"/>
      <c r="L129" s="70" t="s">
        <v>567</v>
      </c>
      <c r="M129" s="70" t="s">
        <v>134</v>
      </c>
      <c r="N129" s="70"/>
      <c r="O129" s="71"/>
      <c r="P129" s="71"/>
      <c r="Q129" s="71"/>
      <c r="R129" s="70"/>
      <c r="S129" s="70"/>
      <c r="T129" s="284" t="s">
        <v>308</v>
      </c>
      <c r="U129" s="70" t="s">
        <v>327</v>
      </c>
      <c r="V129" s="70"/>
      <c r="W129" s="70"/>
      <c r="X129" s="70"/>
      <c r="Y129" s="70" t="s">
        <v>328</v>
      </c>
      <c r="Z129" s="70"/>
      <c r="AD129" s="247"/>
      <c r="AF129" s="248"/>
      <c r="AG129" s="248"/>
      <c r="AH129" s="247"/>
      <c r="AI129" s="247"/>
      <c r="AJ129" s="246"/>
    </row>
    <row r="130" spans="1:36">
      <c r="A130" s="70" t="s">
        <v>301</v>
      </c>
      <c r="B130" s="70" t="s">
        <v>329</v>
      </c>
      <c r="C130" s="70"/>
      <c r="D130" s="70"/>
      <c r="E130" s="70"/>
      <c r="F130" s="70"/>
      <c r="G130" s="70"/>
      <c r="H130" s="70"/>
      <c r="I130" s="70"/>
      <c r="J130" s="70"/>
      <c r="K130" s="70"/>
      <c r="L130" s="70" t="s">
        <v>603</v>
      </c>
      <c r="M130" s="70" t="s">
        <v>644</v>
      </c>
      <c r="N130" s="70"/>
      <c r="O130" s="71"/>
      <c r="P130" s="71"/>
      <c r="Q130" s="71"/>
      <c r="R130" s="70"/>
      <c r="S130" s="70"/>
      <c r="T130" s="284" t="s">
        <v>308</v>
      </c>
      <c r="U130" s="70" t="s">
        <v>330</v>
      </c>
      <c r="V130" s="70"/>
      <c r="W130" s="70"/>
      <c r="X130" s="70"/>
      <c r="Y130" s="70" t="s">
        <v>331</v>
      </c>
      <c r="Z130" s="70"/>
      <c r="AD130" s="247"/>
      <c r="AF130" s="248"/>
      <c r="AG130" s="248"/>
      <c r="AH130" s="247"/>
      <c r="AI130" s="247"/>
      <c r="AJ130" s="246"/>
    </row>
    <row r="131" spans="1:36">
      <c r="A131" s="70" t="s">
        <v>301</v>
      </c>
      <c r="B131" s="70" t="s">
        <v>332</v>
      </c>
      <c r="C131" s="70"/>
      <c r="D131" s="70"/>
      <c r="E131" s="70"/>
      <c r="F131" s="70"/>
      <c r="G131" s="70"/>
      <c r="H131" s="70"/>
      <c r="I131" s="70"/>
      <c r="J131" s="70"/>
      <c r="K131" s="70"/>
      <c r="L131" s="70" t="s">
        <v>516</v>
      </c>
      <c r="M131" s="70" t="s">
        <v>813</v>
      </c>
      <c r="N131" s="70"/>
      <c r="O131" s="71"/>
      <c r="P131" s="71"/>
      <c r="Q131" s="71"/>
      <c r="R131" s="70"/>
      <c r="S131" s="70"/>
      <c r="T131" s="284" t="s">
        <v>308</v>
      </c>
      <c r="U131" s="70" t="s">
        <v>333</v>
      </c>
      <c r="V131" s="70"/>
      <c r="W131" s="70"/>
      <c r="X131" s="70"/>
      <c r="Y131" s="70" t="s">
        <v>334</v>
      </c>
      <c r="Z131" s="70"/>
      <c r="AD131" s="247"/>
      <c r="AF131" s="248"/>
      <c r="AG131" s="248"/>
      <c r="AH131" s="247"/>
      <c r="AI131" s="247"/>
      <c r="AJ131" s="246"/>
    </row>
    <row r="132" spans="1:36">
      <c r="A132" s="70" t="s">
        <v>301</v>
      </c>
      <c r="B132" s="70" t="s">
        <v>335</v>
      </c>
      <c r="C132" s="70"/>
      <c r="D132" s="70"/>
      <c r="E132" s="70"/>
      <c r="F132" s="70"/>
      <c r="G132" s="70"/>
      <c r="H132" s="70"/>
      <c r="I132" s="70"/>
      <c r="J132" s="70"/>
      <c r="K132" s="70"/>
      <c r="L132" s="70" t="s">
        <v>547</v>
      </c>
      <c r="M132" s="70" t="s">
        <v>814</v>
      </c>
      <c r="N132" s="70"/>
      <c r="O132" s="71"/>
      <c r="P132" s="71"/>
      <c r="Q132" s="71"/>
      <c r="R132" s="70"/>
      <c r="S132" s="70"/>
      <c r="T132" s="284" t="s">
        <v>308</v>
      </c>
      <c r="U132" s="70" t="s">
        <v>336</v>
      </c>
      <c r="V132" s="70"/>
      <c r="W132" s="70"/>
      <c r="X132" s="70"/>
      <c r="Y132" s="70" t="s">
        <v>337</v>
      </c>
      <c r="Z132" s="70"/>
      <c r="AD132" s="247"/>
      <c r="AF132" s="248"/>
      <c r="AG132" s="248"/>
      <c r="AH132" s="247"/>
      <c r="AI132" s="247"/>
      <c r="AJ132" s="246"/>
    </row>
    <row r="133" spans="1:36">
      <c r="A133" s="70" t="s">
        <v>301</v>
      </c>
      <c r="B133" s="70" t="s">
        <v>338</v>
      </c>
      <c r="C133" s="70"/>
      <c r="D133" s="70"/>
      <c r="E133" s="70"/>
      <c r="F133" s="70"/>
      <c r="G133" s="70"/>
      <c r="H133" s="70"/>
      <c r="I133" s="70"/>
      <c r="J133" s="70"/>
      <c r="K133" s="70"/>
      <c r="L133" s="70" t="s">
        <v>595</v>
      </c>
      <c r="M133" s="70" t="s">
        <v>815</v>
      </c>
      <c r="N133" s="70"/>
      <c r="O133" s="71"/>
      <c r="P133" s="71"/>
      <c r="Q133" s="71"/>
      <c r="R133" s="70"/>
      <c r="S133" s="70"/>
      <c r="T133" s="284" t="s">
        <v>308</v>
      </c>
      <c r="U133" s="70" t="s">
        <v>339</v>
      </c>
      <c r="V133" s="70"/>
      <c r="W133" s="70"/>
      <c r="X133" s="70"/>
      <c r="Y133" s="70" t="s">
        <v>340</v>
      </c>
      <c r="Z133" s="70"/>
      <c r="AD133" s="247"/>
      <c r="AF133" s="248"/>
      <c r="AG133" s="248"/>
      <c r="AH133" s="247"/>
      <c r="AI133" s="247"/>
      <c r="AJ133" s="246"/>
    </row>
    <row r="134" spans="1:36">
      <c r="A134" s="70" t="s">
        <v>301</v>
      </c>
      <c r="B134" s="70" t="s">
        <v>341</v>
      </c>
      <c r="C134" s="70"/>
      <c r="D134" s="70"/>
      <c r="E134" s="70"/>
      <c r="F134" s="70"/>
      <c r="G134" s="70"/>
      <c r="H134" s="70"/>
      <c r="I134" s="70"/>
      <c r="J134" s="70"/>
      <c r="K134" s="70"/>
      <c r="L134" s="70" t="s">
        <v>568</v>
      </c>
      <c r="M134" s="70" t="s">
        <v>135</v>
      </c>
      <c r="N134" s="70"/>
      <c r="O134" s="71"/>
      <c r="P134" s="71"/>
      <c r="Q134" s="71"/>
      <c r="R134" s="70"/>
      <c r="S134" s="70"/>
      <c r="T134" s="284" t="s">
        <v>308</v>
      </c>
      <c r="U134" s="70" t="s">
        <v>342</v>
      </c>
      <c r="V134" s="70"/>
      <c r="W134" s="70"/>
      <c r="X134" s="70"/>
      <c r="Y134" s="70" t="s">
        <v>343</v>
      </c>
      <c r="Z134" s="70"/>
      <c r="AD134" s="247"/>
      <c r="AF134" s="248"/>
      <c r="AG134" s="248"/>
      <c r="AH134" s="247"/>
      <c r="AI134" s="247"/>
      <c r="AJ134" s="246"/>
    </row>
    <row r="135" spans="1:36">
      <c r="A135" s="70" t="s">
        <v>301</v>
      </c>
      <c r="B135" s="70" t="s">
        <v>344</v>
      </c>
      <c r="C135" s="70"/>
      <c r="D135" s="70"/>
      <c r="E135" s="70"/>
      <c r="F135" s="70"/>
      <c r="G135" s="70"/>
      <c r="H135" s="70"/>
      <c r="I135" s="70"/>
      <c r="J135" s="70"/>
      <c r="K135" s="70"/>
      <c r="L135" s="70" t="s">
        <v>526</v>
      </c>
      <c r="M135" s="70" t="s">
        <v>816</v>
      </c>
      <c r="N135" s="70"/>
      <c r="O135" s="71"/>
      <c r="P135" s="71"/>
      <c r="Q135" s="71"/>
      <c r="R135" s="70"/>
      <c r="S135" s="70"/>
      <c r="T135" s="284" t="s">
        <v>308</v>
      </c>
      <c r="U135" s="70" t="s">
        <v>345</v>
      </c>
      <c r="V135" s="70"/>
      <c r="W135" s="70"/>
      <c r="X135" s="70"/>
      <c r="Y135" s="70" t="s">
        <v>346</v>
      </c>
      <c r="Z135" s="70"/>
      <c r="AD135" s="247"/>
      <c r="AF135" s="248"/>
      <c r="AG135" s="248"/>
      <c r="AH135" s="247"/>
      <c r="AI135" s="247"/>
      <c r="AJ135" s="246"/>
    </row>
    <row r="136" spans="1:36">
      <c r="A136" s="70" t="s">
        <v>301</v>
      </c>
      <c r="B136" s="70" t="s">
        <v>347</v>
      </c>
      <c r="C136" s="70"/>
      <c r="D136" s="70"/>
      <c r="E136" s="70"/>
      <c r="F136" s="70"/>
      <c r="G136" s="70"/>
      <c r="H136" s="70"/>
      <c r="I136" s="70"/>
      <c r="J136" s="70"/>
      <c r="K136" s="70"/>
      <c r="L136" s="70" t="s">
        <v>569</v>
      </c>
      <c r="M136" s="70" t="s">
        <v>817</v>
      </c>
      <c r="N136" s="70"/>
      <c r="O136" s="71"/>
      <c r="P136" s="71"/>
      <c r="Q136" s="71"/>
      <c r="R136" s="70"/>
      <c r="S136" s="70"/>
      <c r="T136" s="284" t="s">
        <v>308</v>
      </c>
      <c r="U136" s="70" t="s">
        <v>348</v>
      </c>
      <c r="V136" s="70"/>
      <c r="W136" s="70"/>
      <c r="X136" s="70"/>
      <c r="Y136" s="70" t="s">
        <v>349</v>
      </c>
      <c r="Z136" s="70"/>
      <c r="AD136" s="247"/>
      <c r="AF136" s="248"/>
      <c r="AG136" s="248"/>
      <c r="AH136" s="247"/>
      <c r="AI136" s="247"/>
      <c r="AJ136" s="246"/>
    </row>
    <row r="137" spans="1:36">
      <c r="A137" s="70" t="s">
        <v>301</v>
      </c>
      <c r="B137" s="70" t="s">
        <v>350</v>
      </c>
      <c r="C137" s="70"/>
      <c r="D137" s="70"/>
      <c r="E137" s="70"/>
      <c r="F137" s="70"/>
      <c r="G137" s="70"/>
      <c r="H137" s="70"/>
      <c r="I137" s="70"/>
      <c r="J137" s="70"/>
      <c r="K137" s="70"/>
      <c r="L137" s="70" t="s">
        <v>602</v>
      </c>
      <c r="M137" s="70" t="s">
        <v>160</v>
      </c>
      <c r="N137" s="70"/>
      <c r="O137" s="71"/>
      <c r="P137" s="71"/>
      <c r="Q137" s="71"/>
      <c r="R137" s="70"/>
      <c r="S137" s="70"/>
      <c r="T137" s="284" t="s">
        <v>308</v>
      </c>
      <c r="U137" s="70" t="s">
        <v>351</v>
      </c>
      <c r="V137" s="70"/>
      <c r="W137" s="70"/>
      <c r="X137" s="70"/>
      <c r="Y137" s="70" t="s">
        <v>352</v>
      </c>
      <c r="Z137" s="70"/>
      <c r="AD137" s="247"/>
      <c r="AF137" s="248"/>
      <c r="AG137" s="248"/>
      <c r="AH137" s="247"/>
      <c r="AI137" s="247"/>
      <c r="AJ137" s="246"/>
    </row>
    <row r="138" spans="1:36">
      <c r="A138" s="70" t="s">
        <v>301</v>
      </c>
      <c r="B138" s="70" t="s">
        <v>353</v>
      </c>
      <c r="C138" s="70"/>
      <c r="D138" s="70"/>
      <c r="E138" s="70"/>
      <c r="F138" s="70"/>
      <c r="G138" s="70"/>
      <c r="H138" s="70"/>
      <c r="I138" s="70"/>
      <c r="J138" s="70"/>
      <c r="K138" s="70"/>
      <c r="L138" s="70" t="s">
        <v>570</v>
      </c>
      <c r="M138" s="70" t="s">
        <v>818</v>
      </c>
      <c r="N138" s="70"/>
      <c r="O138" s="71"/>
      <c r="P138" s="71"/>
      <c r="Q138" s="71"/>
      <c r="R138" s="70"/>
      <c r="S138" s="70"/>
      <c r="T138" s="284" t="s">
        <v>308</v>
      </c>
      <c r="U138" s="70" t="s">
        <v>354</v>
      </c>
      <c r="V138" s="70"/>
      <c r="W138" s="70"/>
      <c r="X138" s="70"/>
      <c r="Y138" s="70" t="s">
        <v>355</v>
      </c>
      <c r="Z138" s="70"/>
      <c r="AD138" s="247"/>
      <c r="AF138" s="248"/>
      <c r="AG138" s="248"/>
      <c r="AH138" s="247"/>
      <c r="AI138" s="247"/>
      <c r="AJ138" s="246"/>
    </row>
    <row r="139" spans="1:36">
      <c r="A139" s="70" t="s">
        <v>301</v>
      </c>
      <c r="B139" s="70" t="s">
        <v>356</v>
      </c>
      <c r="C139" s="70"/>
      <c r="D139" s="70"/>
      <c r="E139" s="70"/>
      <c r="F139" s="70"/>
      <c r="G139" s="70"/>
      <c r="H139" s="70"/>
      <c r="I139" s="70"/>
      <c r="J139" s="70"/>
      <c r="K139" s="70"/>
      <c r="L139" s="70" t="s">
        <v>528</v>
      </c>
      <c r="M139" s="70" t="s">
        <v>819</v>
      </c>
      <c r="N139" s="70"/>
      <c r="O139" s="71"/>
      <c r="P139" s="71"/>
      <c r="Q139" s="71"/>
      <c r="R139" s="70"/>
      <c r="S139" s="70"/>
      <c r="T139" s="284" t="s">
        <v>308</v>
      </c>
      <c r="U139" s="70" t="s">
        <v>357</v>
      </c>
      <c r="V139" s="70"/>
      <c r="W139" s="70"/>
      <c r="X139" s="70"/>
      <c r="Y139" s="70" t="s">
        <v>358</v>
      </c>
      <c r="Z139" s="70"/>
      <c r="AD139" s="247"/>
      <c r="AF139" s="248"/>
      <c r="AG139" s="248"/>
      <c r="AH139" s="247"/>
      <c r="AI139" s="247"/>
      <c r="AJ139" s="246"/>
    </row>
    <row r="140" spans="1:36">
      <c r="A140" s="70" t="s">
        <v>301</v>
      </c>
      <c r="B140" s="70" t="s">
        <v>359</v>
      </c>
      <c r="C140" s="70"/>
      <c r="D140" s="70"/>
      <c r="E140" s="70"/>
      <c r="F140" s="70"/>
      <c r="G140" s="70"/>
      <c r="H140" s="70"/>
      <c r="I140" s="70"/>
      <c r="J140" s="70"/>
      <c r="K140" s="70"/>
      <c r="L140" s="70" t="s">
        <v>600</v>
      </c>
      <c r="M140" s="70" t="s">
        <v>158</v>
      </c>
      <c r="N140" s="70"/>
      <c r="O140" s="71"/>
      <c r="P140" s="71"/>
      <c r="Q140" s="71"/>
      <c r="R140" s="70"/>
      <c r="S140" s="70"/>
      <c r="T140" s="284" t="s">
        <v>308</v>
      </c>
      <c r="U140" s="70" t="s">
        <v>360</v>
      </c>
      <c r="V140" s="70"/>
      <c r="W140" s="70"/>
      <c r="X140" s="70"/>
      <c r="Y140" s="70" t="s">
        <v>361</v>
      </c>
      <c r="Z140" s="70"/>
      <c r="AD140" s="247"/>
      <c r="AF140" s="248"/>
      <c r="AG140" s="248"/>
      <c r="AH140" s="247"/>
      <c r="AI140" s="247"/>
      <c r="AJ140" s="246"/>
    </row>
    <row r="141" spans="1:36">
      <c r="A141" s="70" t="s">
        <v>301</v>
      </c>
      <c r="B141" s="70" t="s">
        <v>362</v>
      </c>
      <c r="C141" s="70"/>
      <c r="D141" s="70"/>
      <c r="E141" s="70"/>
      <c r="F141" s="70"/>
      <c r="G141" s="70"/>
      <c r="H141" s="70"/>
      <c r="I141" s="70"/>
      <c r="J141" s="70"/>
      <c r="K141" s="70"/>
      <c r="L141" s="70" t="s">
        <v>571</v>
      </c>
      <c r="M141" s="70" t="s">
        <v>136</v>
      </c>
      <c r="N141" s="70"/>
      <c r="O141" s="71"/>
      <c r="P141" s="71"/>
      <c r="Q141" s="71"/>
      <c r="R141" s="70"/>
      <c r="S141" s="70"/>
      <c r="T141" s="284" t="s">
        <v>308</v>
      </c>
      <c r="U141" s="70" t="s">
        <v>363</v>
      </c>
      <c r="V141" s="70"/>
      <c r="W141" s="70"/>
      <c r="X141" s="70"/>
      <c r="Y141" s="70" t="s">
        <v>364</v>
      </c>
      <c r="Z141" s="70"/>
      <c r="AD141" s="247"/>
      <c r="AF141" s="248"/>
      <c r="AG141" s="248"/>
      <c r="AH141" s="247"/>
      <c r="AI141" s="247"/>
      <c r="AJ141" s="246"/>
    </row>
    <row r="142" spans="1:36">
      <c r="A142" s="70" t="s">
        <v>301</v>
      </c>
      <c r="B142" s="70" t="s">
        <v>365</v>
      </c>
      <c r="C142" s="70"/>
      <c r="D142" s="70"/>
      <c r="E142" s="70"/>
      <c r="F142" s="70"/>
      <c r="G142" s="70"/>
      <c r="H142" s="70"/>
      <c r="I142" s="70"/>
      <c r="J142" s="70"/>
      <c r="K142" s="70"/>
      <c r="L142" s="70" t="s">
        <v>601</v>
      </c>
      <c r="M142" s="70" t="s">
        <v>159</v>
      </c>
      <c r="N142" s="70"/>
      <c r="O142" s="71"/>
      <c r="P142" s="71"/>
      <c r="Q142" s="71"/>
      <c r="R142" s="70"/>
      <c r="S142" s="70"/>
      <c r="T142" s="284" t="s">
        <v>308</v>
      </c>
      <c r="U142" s="70" t="s">
        <v>366</v>
      </c>
      <c r="V142" s="70"/>
      <c r="W142" s="70"/>
      <c r="X142" s="70"/>
      <c r="Y142" s="70" t="s">
        <v>367</v>
      </c>
      <c r="Z142" s="70"/>
      <c r="AD142" s="247"/>
      <c r="AF142" s="248"/>
      <c r="AG142" s="248"/>
      <c r="AH142" s="247"/>
      <c r="AI142" s="247"/>
      <c r="AJ142" s="246"/>
    </row>
    <row r="143" spans="1:36">
      <c r="A143" s="70" t="s">
        <v>301</v>
      </c>
      <c r="B143" s="70" t="s">
        <v>368</v>
      </c>
      <c r="C143" s="70"/>
      <c r="D143" s="70"/>
      <c r="E143" s="70"/>
      <c r="F143" s="70"/>
      <c r="G143" s="70"/>
      <c r="H143" s="70"/>
      <c r="I143" s="70"/>
      <c r="J143" s="70"/>
      <c r="K143" s="70"/>
      <c r="L143" s="70" t="s">
        <v>527</v>
      </c>
      <c r="M143" s="70" t="s">
        <v>820</v>
      </c>
      <c r="N143" s="70"/>
      <c r="O143" s="71"/>
      <c r="P143" s="71"/>
      <c r="Q143" s="71"/>
      <c r="R143" s="70"/>
      <c r="S143" s="70"/>
      <c r="T143" s="284" t="s">
        <v>308</v>
      </c>
      <c r="U143" s="70" t="s">
        <v>369</v>
      </c>
      <c r="V143" s="70"/>
      <c r="W143" s="70"/>
      <c r="X143" s="70"/>
      <c r="Y143" s="70" t="s">
        <v>370</v>
      </c>
      <c r="Z143" s="70"/>
      <c r="AD143" s="247"/>
      <c r="AF143" s="248"/>
      <c r="AG143" s="248"/>
      <c r="AH143" s="247"/>
      <c r="AI143" s="247"/>
      <c r="AJ143" s="246"/>
    </row>
    <row r="144" spans="1:36">
      <c r="A144" s="70" t="s">
        <v>301</v>
      </c>
      <c r="B144" s="70" t="s">
        <v>371</v>
      </c>
      <c r="C144" s="70"/>
      <c r="D144" s="70"/>
      <c r="E144" s="70"/>
      <c r="F144" s="70"/>
      <c r="G144" s="70"/>
      <c r="H144" s="70"/>
      <c r="I144" s="70"/>
      <c r="J144" s="70"/>
      <c r="K144" s="70"/>
      <c r="L144" s="70" t="s">
        <v>593</v>
      </c>
      <c r="M144" s="70" t="s">
        <v>821</v>
      </c>
      <c r="N144" s="70"/>
      <c r="O144" s="71"/>
      <c r="P144" s="71"/>
      <c r="Q144" s="71"/>
      <c r="R144" s="70"/>
      <c r="S144" s="70"/>
      <c r="T144" s="284" t="s">
        <v>308</v>
      </c>
      <c r="U144" s="70" t="s">
        <v>372</v>
      </c>
      <c r="V144" s="70"/>
      <c r="W144" s="70"/>
      <c r="X144" s="70"/>
      <c r="Y144" s="70" t="s">
        <v>373</v>
      </c>
      <c r="Z144" s="70"/>
      <c r="AD144" s="247"/>
      <c r="AF144" s="248"/>
      <c r="AG144" s="248"/>
      <c r="AH144" s="247"/>
      <c r="AI144" s="247"/>
      <c r="AJ144" s="246"/>
    </row>
    <row r="145" spans="1:36">
      <c r="A145" s="70" t="s">
        <v>301</v>
      </c>
      <c r="B145" s="70" t="s">
        <v>374</v>
      </c>
      <c r="C145" s="70"/>
      <c r="D145" s="70"/>
      <c r="E145" s="70"/>
      <c r="F145" s="70"/>
      <c r="G145" s="70"/>
      <c r="H145" s="70"/>
      <c r="I145" s="70"/>
      <c r="J145" s="70"/>
      <c r="K145" s="70"/>
      <c r="L145" s="70" t="s">
        <v>548</v>
      </c>
      <c r="M145" s="70" t="s">
        <v>487</v>
      </c>
      <c r="N145" s="70"/>
      <c r="O145" s="71"/>
      <c r="P145" s="71"/>
      <c r="Q145" s="71"/>
      <c r="R145" s="70"/>
      <c r="S145" s="70"/>
      <c r="T145" s="284" t="s">
        <v>308</v>
      </c>
      <c r="U145" s="70" t="s">
        <v>375</v>
      </c>
      <c r="V145" s="70"/>
      <c r="W145" s="70"/>
      <c r="X145" s="70"/>
      <c r="Y145" s="70" t="s">
        <v>376</v>
      </c>
      <c r="Z145" s="70"/>
      <c r="AD145" s="247"/>
      <c r="AF145" s="248"/>
      <c r="AG145" s="248"/>
      <c r="AH145" s="247"/>
      <c r="AI145" s="247"/>
      <c r="AJ145" s="246"/>
    </row>
    <row r="146" spans="1:36">
      <c r="A146" s="70" t="s">
        <v>301</v>
      </c>
      <c r="B146" s="70" t="s">
        <v>377</v>
      </c>
      <c r="C146" s="70"/>
      <c r="D146" s="70"/>
      <c r="E146" s="70"/>
      <c r="F146" s="70"/>
      <c r="G146" s="70"/>
      <c r="H146" s="70"/>
      <c r="I146" s="70"/>
      <c r="J146" s="70"/>
      <c r="K146" s="70"/>
      <c r="L146" s="70" t="s">
        <v>546</v>
      </c>
      <c r="M146" s="70" t="s">
        <v>822</v>
      </c>
      <c r="N146" s="70"/>
      <c r="O146" s="71"/>
      <c r="P146" s="71"/>
      <c r="Q146" s="71"/>
      <c r="R146" s="70"/>
      <c r="S146" s="70"/>
      <c r="T146" s="284" t="s">
        <v>308</v>
      </c>
      <c r="U146" s="70" t="s">
        <v>378</v>
      </c>
      <c r="V146" s="70"/>
      <c r="W146" s="70"/>
      <c r="X146" s="70"/>
      <c r="Y146" s="70"/>
      <c r="Z146" s="71"/>
      <c r="AD146" s="247"/>
      <c r="AF146" s="248"/>
      <c r="AG146" s="248"/>
      <c r="AH146" s="247"/>
      <c r="AI146" s="247"/>
      <c r="AJ146" s="246"/>
    </row>
    <row r="147" spans="1:36">
      <c r="A147" s="70" t="s">
        <v>301</v>
      </c>
      <c r="B147" s="70" t="s">
        <v>379</v>
      </c>
      <c r="C147" s="70"/>
      <c r="D147" s="70"/>
      <c r="E147" s="70"/>
      <c r="F147" s="70"/>
      <c r="G147" s="70"/>
      <c r="H147" s="70"/>
      <c r="I147" s="70"/>
      <c r="J147" s="70"/>
      <c r="K147" s="70"/>
      <c r="L147" s="70" t="s">
        <v>572</v>
      </c>
      <c r="M147" s="70" t="s">
        <v>137</v>
      </c>
      <c r="N147" s="70"/>
      <c r="O147" s="71"/>
      <c r="P147" s="71"/>
      <c r="Q147" s="71"/>
      <c r="R147" s="70"/>
      <c r="S147" s="70"/>
      <c r="T147" s="70"/>
      <c r="U147" s="70"/>
      <c r="V147" s="70"/>
      <c r="W147" s="70"/>
      <c r="X147" s="70"/>
      <c r="Y147" s="70"/>
      <c r="AD147" s="247"/>
      <c r="AF147" s="248"/>
      <c r="AG147" s="248"/>
      <c r="AH147" s="247"/>
      <c r="AI147" s="247"/>
      <c r="AJ147" s="246"/>
    </row>
    <row r="148" spans="1:36">
      <c r="A148" s="70" t="s">
        <v>301</v>
      </c>
      <c r="B148" s="70" t="s">
        <v>380</v>
      </c>
      <c r="C148" s="70"/>
      <c r="D148" s="70"/>
      <c r="E148" s="70"/>
      <c r="F148" s="70"/>
      <c r="G148" s="70"/>
      <c r="H148" s="70"/>
      <c r="I148" s="70"/>
      <c r="J148" s="70"/>
      <c r="K148" s="70"/>
      <c r="L148" s="70" t="s">
        <v>605</v>
      </c>
      <c r="M148" s="70" t="s">
        <v>163</v>
      </c>
      <c r="N148" s="70"/>
      <c r="O148" s="71"/>
      <c r="P148" s="71"/>
      <c r="Q148" s="71"/>
      <c r="R148" s="70"/>
      <c r="S148" s="70"/>
      <c r="T148" s="70"/>
      <c r="U148" s="70"/>
      <c r="V148" s="70"/>
      <c r="W148" s="70"/>
      <c r="X148" s="70"/>
      <c r="Y148" s="70"/>
      <c r="AD148" s="247"/>
      <c r="AF148" s="248"/>
      <c r="AG148" s="248"/>
      <c r="AH148" s="247"/>
      <c r="AI148" s="247"/>
      <c r="AJ148" s="246"/>
    </row>
    <row r="149" spans="1:36">
      <c r="A149" s="70" t="s">
        <v>301</v>
      </c>
      <c r="B149" s="70" t="s">
        <v>381</v>
      </c>
      <c r="C149" s="70"/>
      <c r="D149" s="70"/>
      <c r="E149" s="70"/>
      <c r="F149" s="70"/>
      <c r="G149" s="70"/>
      <c r="H149" s="70"/>
      <c r="I149" s="70"/>
      <c r="J149" s="70"/>
      <c r="K149" s="70"/>
      <c r="L149" s="70" t="s">
        <v>606</v>
      </c>
      <c r="M149" s="70" t="s">
        <v>164</v>
      </c>
      <c r="N149" s="70"/>
      <c r="O149" s="71"/>
      <c r="P149" s="71"/>
      <c r="Q149" s="71"/>
      <c r="R149" s="70"/>
      <c r="S149" s="70"/>
      <c r="T149" s="70"/>
      <c r="U149" s="70"/>
      <c r="V149" s="70"/>
      <c r="W149" s="70"/>
      <c r="X149" s="70"/>
      <c r="Y149" s="70"/>
      <c r="AD149" s="247"/>
      <c r="AF149" s="248"/>
      <c r="AG149" s="248"/>
      <c r="AH149" s="247"/>
      <c r="AI149" s="247"/>
      <c r="AJ149" s="246"/>
    </row>
    <row r="150" spans="1:36">
      <c r="A150" s="70" t="s">
        <v>301</v>
      </c>
      <c r="B150" s="70" t="s">
        <v>382</v>
      </c>
      <c r="C150" s="70"/>
      <c r="D150" s="70"/>
      <c r="E150" s="70"/>
      <c r="F150" s="70"/>
      <c r="G150" s="70"/>
      <c r="H150" s="70"/>
      <c r="I150" s="70"/>
      <c r="J150" s="70"/>
      <c r="K150" s="70"/>
      <c r="L150" s="70" t="s">
        <v>607</v>
      </c>
      <c r="M150" s="70" t="s">
        <v>165</v>
      </c>
      <c r="N150" s="70"/>
      <c r="O150" s="71"/>
      <c r="P150" s="71"/>
      <c r="Q150" s="71"/>
      <c r="R150" s="70"/>
      <c r="S150" s="70"/>
      <c r="T150" s="70"/>
      <c r="U150" s="70"/>
      <c r="V150" s="70"/>
      <c r="W150" s="70"/>
      <c r="X150" s="70"/>
      <c r="Y150" s="70"/>
      <c r="AD150" s="247"/>
      <c r="AF150" s="248"/>
      <c r="AG150" s="248"/>
      <c r="AH150" s="247"/>
      <c r="AI150" s="247"/>
      <c r="AJ150" s="246"/>
    </row>
    <row r="151" spans="1:36">
      <c r="A151" s="70" t="s">
        <v>301</v>
      </c>
      <c r="B151" s="70" t="s">
        <v>383</v>
      </c>
      <c r="C151" s="70"/>
      <c r="D151" s="70"/>
      <c r="E151" s="70"/>
      <c r="F151" s="70"/>
      <c r="G151" s="70"/>
      <c r="H151" s="70"/>
      <c r="I151" s="70"/>
      <c r="J151" s="70"/>
      <c r="K151" s="70"/>
      <c r="L151" s="70" t="s">
        <v>795</v>
      </c>
      <c r="M151" s="70" t="s">
        <v>823</v>
      </c>
      <c r="N151" s="70"/>
      <c r="O151" s="71"/>
      <c r="P151" s="71"/>
      <c r="Q151" s="71"/>
      <c r="R151" s="70"/>
      <c r="S151" s="70"/>
      <c r="T151" s="70"/>
      <c r="U151" s="70"/>
      <c r="V151" s="70"/>
      <c r="W151" s="70"/>
      <c r="X151" s="70"/>
      <c r="Y151" s="70"/>
      <c r="AD151" s="247"/>
      <c r="AF151" s="248"/>
      <c r="AG151" s="248"/>
      <c r="AH151" s="247"/>
      <c r="AI151" s="247"/>
      <c r="AJ151" s="246"/>
    </row>
    <row r="152" spans="1:36">
      <c r="A152" s="70" t="s">
        <v>301</v>
      </c>
      <c r="B152" s="70" t="s">
        <v>384</v>
      </c>
      <c r="C152" s="70"/>
      <c r="D152" s="70"/>
      <c r="E152" s="70"/>
      <c r="F152" s="70"/>
      <c r="G152" s="70"/>
      <c r="H152" s="70"/>
      <c r="I152" s="70"/>
      <c r="J152" s="70"/>
      <c r="K152" s="70"/>
      <c r="L152" s="70" t="s">
        <v>573</v>
      </c>
      <c r="M152" s="70" t="s">
        <v>138</v>
      </c>
      <c r="N152" s="70"/>
      <c r="O152" s="71"/>
      <c r="P152" s="71"/>
      <c r="Q152" s="71"/>
      <c r="R152" s="70"/>
      <c r="S152" s="70"/>
      <c r="T152" s="70"/>
      <c r="U152" s="70"/>
      <c r="V152" s="70"/>
      <c r="W152" s="70"/>
      <c r="X152" s="70"/>
      <c r="Y152" s="70"/>
      <c r="AD152" s="247"/>
      <c r="AF152" s="248"/>
      <c r="AG152" s="248"/>
      <c r="AH152" s="247"/>
      <c r="AI152" s="247"/>
      <c r="AJ152" s="246"/>
    </row>
    <row r="153" spans="1:36">
      <c r="A153" s="70" t="s">
        <v>301</v>
      </c>
      <c r="B153" s="70" t="s">
        <v>385</v>
      </c>
      <c r="C153" s="70"/>
      <c r="D153" s="70"/>
      <c r="E153" s="70"/>
      <c r="F153" s="70"/>
      <c r="G153" s="70"/>
      <c r="H153" s="70"/>
      <c r="I153" s="70"/>
      <c r="J153" s="70"/>
      <c r="K153" s="70"/>
      <c r="L153" s="70" t="s">
        <v>594</v>
      </c>
      <c r="M153" s="70" t="s">
        <v>824</v>
      </c>
      <c r="N153" s="70"/>
      <c r="O153" s="71"/>
      <c r="P153" s="71"/>
      <c r="Q153" s="71"/>
      <c r="R153" s="70"/>
      <c r="S153" s="70"/>
      <c r="T153" s="70"/>
      <c r="U153" s="70"/>
      <c r="V153" s="70"/>
      <c r="W153" s="70"/>
      <c r="X153" s="70"/>
      <c r="Y153" s="70"/>
      <c r="AD153" s="247"/>
      <c r="AF153" s="248"/>
      <c r="AG153" s="248"/>
      <c r="AH153" s="247"/>
      <c r="AI153" s="247"/>
      <c r="AJ153" s="246"/>
    </row>
    <row r="154" spans="1:36">
      <c r="A154" s="70" t="s">
        <v>301</v>
      </c>
      <c r="B154" s="70" t="s">
        <v>386</v>
      </c>
      <c r="C154" s="70"/>
      <c r="D154" s="70"/>
      <c r="E154" s="70"/>
      <c r="F154" s="70"/>
      <c r="G154" s="70"/>
      <c r="H154" s="70"/>
      <c r="I154" s="70"/>
      <c r="J154" s="70"/>
      <c r="K154" s="70"/>
      <c r="L154" s="70" t="s">
        <v>549</v>
      </c>
      <c r="M154" s="70" t="s">
        <v>825</v>
      </c>
      <c r="N154" s="70"/>
      <c r="O154" s="71"/>
      <c r="P154" s="71"/>
      <c r="Q154" s="71"/>
      <c r="R154" s="70"/>
      <c r="S154" s="70"/>
      <c r="T154" s="70"/>
      <c r="U154" s="70"/>
      <c r="V154" s="70"/>
      <c r="W154" s="70"/>
      <c r="X154" s="70"/>
      <c r="Y154" s="70"/>
      <c r="AD154" s="247"/>
      <c r="AF154" s="248"/>
      <c r="AG154" s="248"/>
      <c r="AH154" s="247"/>
      <c r="AI154" s="247"/>
      <c r="AJ154" s="246"/>
    </row>
    <row r="155" spans="1:36">
      <c r="A155" s="70" t="s">
        <v>301</v>
      </c>
      <c r="B155" s="70" t="s">
        <v>387</v>
      </c>
      <c r="C155" s="70"/>
      <c r="D155" s="70"/>
      <c r="E155" s="70"/>
      <c r="F155" s="70"/>
      <c r="G155" s="70"/>
      <c r="H155" s="70"/>
      <c r="I155" s="70"/>
      <c r="J155" s="70"/>
      <c r="K155" s="70"/>
      <c r="L155" s="70" t="s">
        <v>604</v>
      </c>
      <c r="M155" s="70" t="s">
        <v>162</v>
      </c>
      <c r="N155" s="70"/>
      <c r="O155" s="71"/>
      <c r="P155" s="71"/>
      <c r="Q155" s="71"/>
      <c r="R155" s="70"/>
      <c r="S155" s="70"/>
      <c r="T155" s="70"/>
      <c r="U155" s="70"/>
      <c r="V155" s="70"/>
      <c r="W155" s="70"/>
      <c r="X155" s="70"/>
      <c r="Y155" s="70"/>
      <c r="AD155" s="247"/>
      <c r="AF155" s="248"/>
      <c r="AG155" s="248"/>
      <c r="AH155" s="247"/>
      <c r="AI155" s="247"/>
      <c r="AJ155" s="246"/>
    </row>
    <row r="156" spans="1:36">
      <c r="A156" s="70" t="s">
        <v>301</v>
      </c>
      <c r="B156" s="70" t="s">
        <v>388</v>
      </c>
      <c r="C156" s="70"/>
      <c r="D156" s="70"/>
      <c r="E156" s="70"/>
      <c r="F156" s="70"/>
      <c r="G156" s="70"/>
      <c r="H156" s="70"/>
      <c r="I156" s="70"/>
      <c r="J156" s="70"/>
      <c r="K156" s="70"/>
      <c r="L156" s="70" t="s">
        <v>551</v>
      </c>
      <c r="M156" s="70" t="s">
        <v>826</v>
      </c>
      <c r="N156" s="70"/>
      <c r="O156" s="71"/>
      <c r="P156" s="71"/>
      <c r="Q156" s="71"/>
      <c r="R156" s="70"/>
      <c r="S156" s="70"/>
      <c r="T156" s="70"/>
      <c r="U156" s="70"/>
      <c r="V156" s="70"/>
      <c r="W156" s="70"/>
      <c r="X156" s="70"/>
      <c r="Y156" s="70"/>
      <c r="AD156" s="247"/>
      <c r="AF156" s="248"/>
      <c r="AG156" s="248"/>
      <c r="AH156" s="247"/>
      <c r="AI156" s="247"/>
      <c r="AJ156" s="246"/>
    </row>
    <row r="157" spans="1:36">
      <c r="A157" s="70" t="s">
        <v>301</v>
      </c>
      <c r="B157" s="70" t="s">
        <v>389</v>
      </c>
      <c r="C157" s="70"/>
      <c r="D157" s="70"/>
      <c r="E157" s="70"/>
      <c r="F157" s="70"/>
      <c r="G157" s="70"/>
      <c r="H157" s="70"/>
      <c r="I157" s="70"/>
      <c r="J157" s="70"/>
      <c r="K157" s="70"/>
      <c r="L157" s="70" t="s">
        <v>574</v>
      </c>
      <c r="M157" s="70" t="s">
        <v>827</v>
      </c>
      <c r="N157" s="70"/>
      <c r="O157" s="71"/>
      <c r="P157" s="71"/>
      <c r="Q157" s="71"/>
      <c r="R157" s="70"/>
      <c r="S157" s="70"/>
      <c r="T157" s="70"/>
      <c r="U157" s="70"/>
      <c r="V157" s="70"/>
      <c r="W157" s="70"/>
      <c r="X157" s="70"/>
      <c r="Y157" s="70"/>
      <c r="AD157" s="247"/>
      <c r="AF157" s="248"/>
      <c r="AG157" s="248"/>
      <c r="AH157" s="247"/>
      <c r="AI157" s="247"/>
      <c r="AJ157" s="246"/>
    </row>
    <row r="158" spans="1:36">
      <c r="A158" s="70" t="s">
        <v>301</v>
      </c>
      <c r="B158" s="70" t="s">
        <v>390</v>
      </c>
      <c r="C158" s="70"/>
      <c r="D158" s="70"/>
      <c r="E158" s="70"/>
      <c r="F158" s="70"/>
      <c r="G158" s="70"/>
      <c r="H158" s="70"/>
      <c r="I158" s="70"/>
      <c r="J158" s="70"/>
      <c r="K158" s="70"/>
      <c r="L158" s="70" t="s">
        <v>550</v>
      </c>
      <c r="M158" s="70" t="s">
        <v>828</v>
      </c>
      <c r="N158" s="70"/>
      <c r="O158" s="71"/>
      <c r="P158" s="71"/>
      <c r="Q158" s="71"/>
      <c r="R158" s="70"/>
      <c r="S158" s="70"/>
      <c r="T158" s="70"/>
      <c r="U158" s="70"/>
      <c r="V158" s="70"/>
      <c r="W158" s="70"/>
      <c r="X158" s="70"/>
      <c r="Y158" s="70"/>
      <c r="AD158" s="247"/>
      <c r="AF158" s="248"/>
      <c r="AG158" s="248"/>
      <c r="AH158" s="247"/>
      <c r="AI158" s="247"/>
      <c r="AJ158" s="246"/>
    </row>
    <row r="159" spans="1:36">
      <c r="A159" s="70" t="s">
        <v>301</v>
      </c>
      <c r="B159" s="70" t="s">
        <v>391</v>
      </c>
      <c r="C159" s="70"/>
      <c r="D159" s="70"/>
      <c r="E159" s="70"/>
      <c r="F159" s="70"/>
      <c r="G159" s="70"/>
      <c r="H159" s="70"/>
      <c r="I159" s="70"/>
      <c r="J159" s="70"/>
      <c r="K159" s="70"/>
      <c r="L159" s="70" t="s">
        <v>512</v>
      </c>
      <c r="M159" s="70" t="s">
        <v>829</v>
      </c>
      <c r="N159" s="70"/>
      <c r="O159" s="71"/>
      <c r="P159" s="71"/>
      <c r="Q159" s="71"/>
      <c r="R159" s="70"/>
      <c r="S159" s="70"/>
      <c r="T159" s="70"/>
      <c r="U159" s="70"/>
      <c r="V159" s="70"/>
      <c r="W159" s="70"/>
      <c r="X159" s="70"/>
      <c r="Y159" s="70"/>
      <c r="AD159" s="247"/>
      <c r="AF159" s="248"/>
      <c r="AG159" s="248"/>
      <c r="AH159" s="247"/>
      <c r="AI159" s="247"/>
      <c r="AJ159" s="246"/>
    </row>
    <row r="160" spans="1:36">
      <c r="A160" s="70" t="s">
        <v>301</v>
      </c>
      <c r="B160" s="70" t="s">
        <v>392</v>
      </c>
      <c r="C160" s="70"/>
      <c r="D160" s="70"/>
      <c r="E160" s="70"/>
      <c r="F160" s="70"/>
      <c r="G160" s="70"/>
      <c r="H160" s="70"/>
      <c r="I160" s="70"/>
      <c r="J160" s="70"/>
      <c r="K160" s="70"/>
      <c r="L160" s="70" t="s">
        <v>513</v>
      </c>
      <c r="M160" s="70" t="s">
        <v>830</v>
      </c>
      <c r="N160" s="70"/>
      <c r="O160" s="71"/>
      <c r="P160" s="71"/>
      <c r="Q160" s="71"/>
      <c r="R160" s="70"/>
      <c r="S160" s="70"/>
      <c r="T160" s="70"/>
      <c r="U160" s="70"/>
      <c r="V160" s="70"/>
      <c r="W160" s="70"/>
      <c r="X160" s="70"/>
      <c r="Y160" s="70"/>
      <c r="AD160" s="247"/>
      <c r="AF160" s="248"/>
      <c r="AG160" s="248"/>
      <c r="AH160" s="247"/>
      <c r="AI160" s="247"/>
      <c r="AJ160" s="246"/>
    </row>
    <row r="161" spans="1:36">
      <c r="A161" s="70" t="s">
        <v>301</v>
      </c>
      <c r="B161" s="70" t="s">
        <v>161</v>
      </c>
      <c r="C161" s="70"/>
      <c r="D161" s="70"/>
      <c r="E161" s="70"/>
      <c r="F161" s="70"/>
      <c r="G161" s="70"/>
      <c r="H161" s="70"/>
      <c r="I161" s="70"/>
      <c r="J161" s="70"/>
      <c r="K161" s="70"/>
      <c r="L161" s="70" t="s">
        <v>518</v>
      </c>
      <c r="M161" s="70" t="s">
        <v>171</v>
      </c>
      <c r="N161" s="70"/>
      <c r="O161" s="71"/>
      <c r="P161" s="71"/>
      <c r="Q161" s="71"/>
      <c r="R161" s="70"/>
      <c r="S161" s="70"/>
      <c r="T161" s="70"/>
      <c r="U161" s="70"/>
      <c r="V161" s="70"/>
      <c r="W161" s="70"/>
      <c r="X161" s="70"/>
      <c r="Y161" s="70"/>
      <c r="AD161" s="247"/>
      <c r="AF161" s="248"/>
      <c r="AG161" s="248"/>
      <c r="AH161" s="247"/>
      <c r="AI161" s="247"/>
      <c r="AJ161" s="246"/>
    </row>
    <row r="162" spans="1:36">
      <c r="A162" s="70" t="s">
        <v>301</v>
      </c>
      <c r="B162" s="70" t="s">
        <v>393</v>
      </c>
      <c r="C162" s="70"/>
      <c r="D162" s="70"/>
      <c r="E162" s="70"/>
      <c r="F162" s="70"/>
      <c r="G162" s="70"/>
      <c r="H162" s="70"/>
      <c r="I162" s="70"/>
      <c r="J162" s="70"/>
      <c r="K162" s="70"/>
      <c r="L162" s="70" t="s">
        <v>614</v>
      </c>
      <c r="M162" s="70" t="s">
        <v>831</v>
      </c>
      <c r="N162" s="70"/>
      <c r="O162" s="71"/>
      <c r="P162" s="71"/>
      <c r="Q162" s="71"/>
      <c r="R162" s="70"/>
      <c r="S162" s="70"/>
      <c r="T162" s="70"/>
      <c r="U162" s="70"/>
      <c r="V162" s="70"/>
      <c r="W162" s="70"/>
      <c r="X162" s="70"/>
      <c r="Y162" s="70"/>
      <c r="AD162" s="247"/>
      <c r="AF162" s="248"/>
      <c r="AG162" s="248"/>
      <c r="AH162" s="247"/>
      <c r="AI162" s="247"/>
      <c r="AJ162" s="246"/>
    </row>
    <row r="163" spans="1:36">
      <c r="A163" s="70" t="s">
        <v>301</v>
      </c>
      <c r="B163" s="70" t="s">
        <v>394</v>
      </c>
      <c r="C163" s="70"/>
      <c r="D163" s="70"/>
      <c r="E163" s="70"/>
      <c r="F163" s="70"/>
      <c r="G163" s="70"/>
      <c r="H163" s="70"/>
      <c r="I163" s="70"/>
      <c r="J163" s="70"/>
      <c r="K163" s="70"/>
      <c r="L163" s="70" t="s">
        <v>552</v>
      </c>
      <c r="M163" s="70" t="s">
        <v>139</v>
      </c>
      <c r="N163" s="70"/>
      <c r="O163" s="71"/>
      <c r="P163" s="71"/>
      <c r="Q163" s="71"/>
      <c r="R163" s="70"/>
      <c r="S163" s="70"/>
      <c r="T163" s="70"/>
      <c r="U163" s="70"/>
      <c r="V163" s="70"/>
      <c r="W163" s="70"/>
      <c r="X163" s="70"/>
      <c r="Y163" s="70"/>
      <c r="AD163" s="247"/>
      <c r="AF163" s="248"/>
      <c r="AG163" s="248"/>
      <c r="AH163" s="247"/>
      <c r="AI163" s="247"/>
      <c r="AJ163" s="246"/>
    </row>
    <row r="164" spans="1:36">
      <c r="A164" s="70" t="s">
        <v>301</v>
      </c>
      <c r="B164" s="70" t="s">
        <v>395</v>
      </c>
      <c r="C164" s="70"/>
      <c r="D164" s="70"/>
      <c r="E164" s="70"/>
      <c r="F164" s="70"/>
      <c r="G164" s="70"/>
      <c r="H164" s="70"/>
      <c r="I164" s="70"/>
      <c r="J164" s="70"/>
      <c r="K164" s="70"/>
      <c r="L164" s="70" t="s">
        <v>575</v>
      </c>
      <c r="M164" s="70" t="s">
        <v>832</v>
      </c>
      <c r="N164" s="70"/>
      <c r="O164" s="71"/>
      <c r="P164" s="71"/>
      <c r="Q164" s="71"/>
      <c r="R164" s="70"/>
      <c r="S164" s="70"/>
      <c r="T164" s="70"/>
      <c r="U164" s="70"/>
      <c r="V164" s="70"/>
      <c r="W164" s="70"/>
      <c r="X164" s="70"/>
      <c r="Y164" s="70"/>
      <c r="AD164" s="247"/>
      <c r="AF164" s="248"/>
      <c r="AG164" s="248"/>
      <c r="AH164" s="247"/>
      <c r="AI164" s="247"/>
      <c r="AJ164" s="246"/>
    </row>
    <row r="165" spans="1:36">
      <c r="A165" s="70" t="s">
        <v>301</v>
      </c>
      <c r="B165" s="70" t="s">
        <v>396</v>
      </c>
      <c r="C165" s="70"/>
      <c r="D165" s="70"/>
      <c r="E165" s="70"/>
      <c r="F165" s="70"/>
      <c r="G165" s="70"/>
      <c r="H165" s="70"/>
      <c r="I165" s="70"/>
      <c r="J165" s="70"/>
      <c r="K165" s="70"/>
      <c r="L165" s="70" t="s">
        <v>535</v>
      </c>
      <c r="M165" s="70" t="s">
        <v>833</v>
      </c>
      <c r="N165" s="70"/>
      <c r="O165" s="71"/>
      <c r="P165" s="71"/>
      <c r="Q165" s="71"/>
      <c r="R165" s="70"/>
      <c r="S165" s="70"/>
      <c r="T165" s="70"/>
      <c r="U165" s="70"/>
      <c r="V165" s="70"/>
      <c r="W165" s="70"/>
      <c r="X165" s="70"/>
      <c r="Y165" s="70"/>
      <c r="AD165" s="247"/>
      <c r="AF165" s="248"/>
      <c r="AG165" s="248"/>
      <c r="AH165" s="247"/>
      <c r="AI165" s="247"/>
      <c r="AJ165" s="246"/>
    </row>
    <row r="166" spans="1:36">
      <c r="A166" s="70" t="s">
        <v>301</v>
      </c>
      <c r="B166" s="70" t="s">
        <v>397</v>
      </c>
      <c r="C166" s="70"/>
      <c r="D166" s="70"/>
      <c r="E166" s="70"/>
      <c r="F166" s="70"/>
      <c r="G166" s="70"/>
      <c r="H166" s="70"/>
      <c r="I166" s="70"/>
      <c r="J166" s="70"/>
      <c r="K166" s="70"/>
      <c r="L166" s="70" t="s">
        <v>534</v>
      </c>
      <c r="M166" s="70" t="s">
        <v>167</v>
      </c>
      <c r="N166" s="70"/>
      <c r="O166" s="71"/>
      <c r="P166" s="71"/>
      <c r="Q166" s="71"/>
      <c r="R166" s="70"/>
      <c r="S166" s="70"/>
      <c r="T166" s="70"/>
      <c r="U166" s="70"/>
      <c r="V166" s="70"/>
      <c r="W166" s="70"/>
      <c r="X166" s="70"/>
      <c r="Y166" s="70"/>
      <c r="AD166" s="247"/>
      <c r="AF166" s="248"/>
      <c r="AG166" s="248"/>
      <c r="AH166" s="247"/>
      <c r="AI166" s="247"/>
      <c r="AJ166" s="246"/>
    </row>
    <row r="167" spans="1:36">
      <c r="A167" s="70" t="s">
        <v>301</v>
      </c>
      <c r="B167" s="70" t="s">
        <v>398</v>
      </c>
      <c r="C167" s="70"/>
      <c r="D167" s="70"/>
      <c r="E167" s="70"/>
      <c r="F167" s="70"/>
      <c r="G167" s="70"/>
      <c r="H167" s="70"/>
      <c r="I167" s="70"/>
      <c r="J167" s="70"/>
      <c r="K167" s="70"/>
      <c r="L167" s="70" t="s">
        <v>609</v>
      </c>
      <c r="M167" s="70" t="s">
        <v>834</v>
      </c>
      <c r="N167" s="70"/>
      <c r="O167" s="71"/>
      <c r="P167" s="71"/>
      <c r="Q167" s="71"/>
      <c r="R167" s="70"/>
      <c r="S167" s="70"/>
      <c r="T167" s="70"/>
      <c r="U167" s="70"/>
      <c r="V167" s="70"/>
      <c r="W167" s="70"/>
      <c r="X167" s="70"/>
      <c r="Y167" s="70"/>
      <c r="AD167" s="247"/>
      <c r="AF167" s="248"/>
      <c r="AG167" s="248"/>
      <c r="AH167" s="247"/>
      <c r="AI167" s="247"/>
      <c r="AJ167" s="246"/>
    </row>
    <row r="168" spans="1:36">
      <c r="A168" s="70" t="s">
        <v>301</v>
      </c>
      <c r="B168" s="70" t="s">
        <v>399</v>
      </c>
      <c r="C168" s="70"/>
      <c r="D168" s="70"/>
      <c r="E168" s="70"/>
      <c r="F168" s="70"/>
      <c r="G168" s="70"/>
      <c r="H168" s="70"/>
      <c r="I168" s="70"/>
      <c r="J168" s="70"/>
      <c r="K168" s="70"/>
      <c r="L168" s="70" t="s">
        <v>536</v>
      </c>
      <c r="M168" s="70" t="s">
        <v>168</v>
      </c>
      <c r="N168" s="70"/>
      <c r="O168" s="71"/>
      <c r="P168" s="71"/>
      <c r="Q168" s="71"/>
      <c r="R168" s="70"/>
      <c r="S168" s="70"/>
      <c r="T168" s="70"/>
      <c r="U168" s="70"/>
      <c r="V168" s="70"/>
      <c r="W168" s="70"/>
      <c r="X168" s="70"/>
      <c r="Y168" s="70"/>
      <c r="AD168" s="247"/>
      <c r="AF168" s="248"/>
      <c r="AG168" s="248"/>
      <c r="AH168" s="247"/>
      <c r="AI168" s="247"/>
      <c r="AJ168" s="246"/>
    </row>
    <row r="169" spans="1:36">
      <c r="A169" s="70" t="s">
        <v>301</v>
      </c>
      <c r="B169" s="70" t="s">
        <v>400</v>
      </c>
      <c r="C169" s="70"/>
      <c r="D169" s="70"/>
      <c r="E169" s="70"/>
      <c r="F169" s="70"/>
      <c r="G169" s="70"/>
      <c r="H169" s="70"/>
      <c r="I169" s="70"/>
      <c r="J169" s="70"/>
      <c r="K169" s="70"/>
      <c r="L169" s="70" t="s">
        <v>610</v>
      </c>
      <c r="M169" s="70" t="s">
        <v>835</v>
      </c>
      <c r="N169" s="70"/>
      <c r="O169" s="71"/>
      <c r="P169" s="71"/>
      <c r="Q169" s="71"/>
      <c r="R169" s="70"/>
      <c r="S169" s="70"/>
      <c r="T169" s="70"/>
      <c r="U169" s="70"/>
      <c r="V169" s="70"/>
      <c r="W169" s="70"/>
      <c r="X169" s="70"/>
      <c r="Y169" s="70"/>
      <c r="AD169" s="247"/>
      <c r="AF169" s="248"/>
      <c r="AG169" s="248"/>
      <c r="AH169" s="247"/>
      <c r="AI169" s="247"/>
      <c r="AJ169" s="246"/>
    </row>
    <row r="170" spans="1:36">
      <c r="A170" s="70" t="s">
        <v>301</v>
      </c>
      <c r="B170" s="70" t="s">
        <v>401</v>
      </c>
      <c r="C170" s="70"/>
      <c r="D170" s="70"/>
      <c r="E170" s="70"/>
      <c r="F170" s="70"/>
      <c r="G170" s="70"/>
      <c r="H170" s="70"/>
      <c r="I170" s="70"/>
      <c r="J170" s="70"/>
      <c r="K170" s="70"/>
      <c r="L170" s="70" t="s">
        <v>509</v>
      </c>
      <c r="M170" s="70" t="s">
        <v>140</v>
      </c>
      <c r="N170" s="70"/>
      <c r="O170" s="71"/>
      <c r="P170" s="71"/>
      <c r="Q170" s="71"/>
      <c r="R170" s="70"/>
      <c r="S170" s="70"/>
      <c r="T170" s="70"/>
      <c r="U170" s="70"/>
      <c r="V170" s="70"/>
      <c r="W170" s="70"/>
      <c r="X170" s="70"/>
      <c r="Y170" s="70"/>
      <c r="AD170" s="247"/>
      <c r="AF170" s="248"/>
      <c r="AG170" s="248"/>
      <c r="AH170" s="247"/>
      <c r="AI170" s="247"/>
      <c r="AJ170" s="246"/>
    </row>
    <row r="171" spans="1:36">
      <c r="A171" s="70" t="s">
        <v>301</v>
      </c>
      <c r="B171" s="70" t="s">
        <v>402</v>
      </c>
      <c r="C171" s="70"/>
      <c r="D171" s="70"/>
      <c r="E171" s="70"/>
      <c r="F171" s="70"/>
      <c r="G171" s="70"/>
      <c r="H171" s="70"/>
      <c r="I171" s="70"/>
      <c r="J171" s="70"/>
      <c r="K171" s="70"/>
      <c r="L171" s="70" t="s">
        <v>576</v>
      </c>
      <c r="M171" s="70" t="s">
        <v>141</v>
      </c>
      <c r="N171" s="70"/>
      <c r="O171" s="71"/>
      <c r="P171" s="71"/>
      <c r="Q171" s="71"/>
      <c r="R171" s="70"/>
      <c r="S171" s="70"/>
      <c r="T171" s="70"/>
      <c r="U171" s="70"/>
      <c r="V171" s="70"/>
      <c r="W171" s="70"/>
      <c r="X171" s="70"/>
      <c r="Y171" s="70"/>
      <c r="AD171" s="247"/>
      <c r="AF171" s="248"/>
      <c r="AG171" s="248"/>
      <c r="AH171" s="247"/>
      <c r="AI171" s="247"/>
      <c r="AJ171" s="246"/>
    </row>
    <row r="172" spans="1:36">
      <c r="A172" s="70" t="s">
        <v>301</v>
      </c>
      <c r="B172" s="70" t="s">
        <v>403</v>
      </c>
      <c r="C172" s="70"/>
      <c r="D172" s="70"/>
      <c r="E172" s="70"/>
      <c r="F172" s="70"/>
      <c r="G172" s="70"/>
      <c r="H172" s="70"/>
      <c r="I172" s="70"/>
      <c r="J172" s="70"/>
      <c r="K172" s="70"/>
      <c r="L172" s="70" t="s">
        <v>577</v>
      </c>
      <c r="M172" s="70" t="s">
        <v>142</v>
      </c>
      <c r="N172" s="70"/>
      <c r="O172" s="71"/>
      <c r="P172" s="71"/>
      <c r="Q172" s="71"/>
      <c r="R172" s="70"/>
      <c r="S172" s="70"/>
      <c r="T172" s="70"/>
      <c r="U172" s="70"/>
      <c r="V172" s="70"/>
      <c r="W172" s="70"/>
      <c r="X172" s="70"/>
      <c r="Y172" s="70"/>
      <c r="AD172" s="247"/>
      <c r="AF172" s="248"/>
      <c r="AG172" s="248"/>
      <c r="AH172" s="247"/>
      <c r="AI172" s="247"/>
      <c r="AJ172" s="246"/>
    </row>
    <row r="173" spans="1:36">
      <c r="A173" s="70" t="s">
        <v>301</v>
      </c>
      <c r="B173" s="70" t="s">
        <v>404</v>
      </c>
      <c r="C173" s="70"/>
      <c r="D173" s="70"/>
      <c r="E173" s="70"/>
      <c r="F173" s="70"/>
      <c r="G173" s="70"/>
      <c r="H173" s="70"/>
      <c r="I173" s="70"/>
      <c r="J173" s="70"/>
      <c r="K173" s="70"/>
      <c r="L173" s="70" t="s">
        <v>578</v>
      </c>
      <c r="M173" s="70" t="s">
        <v>836</v>
      </c>
      <c r="N173" s="70"/>
      <c r="O173" s="71"/>
      <c r="P173" s="71"/>
      <c r="Q173" s="71"/>
      <c r="R173" s="70"/>
      <c r="S173" s="70"/>
      <c r="T173" s="70"/>
      <c r="U173" s="70"/>
      <c r="V173" s="70"/>
      <c r="W173" s="70"/>
      <c r="X173" s="70"/>
      <c r="Y173" s="70"/>
      <c r="AD173" s="247"/>
      <c r="AF173" s="248"/>
      <c r="AG173" s="248"/>
      <c r="AH173" s="247"/>
      <c r="AI173" s="247"/>
      <c r="AJ173" s="246"/>
    </row>
    <row r="174" spans="1:36">
      <c r="A174" s="70" t="s">
        <v>301</v>
      </c>
      <c r="B174" s="70" t="s">
        <v>405</v>
      </c>
      <c r="C174" s="70"/>
      <c r="D174" s="70"/>
      <c r="E174" s="70"/>
      <c r="F174" s="70"/>
      <c r="G174" s="70"/>
      <c r="H174" s="70"/>
      <c r="I174" s="70"/>
      <c r="J174" s="70"/>
      <c r="K174" s="70"/>
      <c r="L174" s="70" t="s">
        <v>508</v>
      </c>
      <c r="M174" s="70" t="s">
        <v>837</v>
      </c>
      <c r="N174" s="70"/>
      <c r="O174" s="71"/>
      <c r="P174" s="71"/>
      <c r="Q174" s="71"/>
      <c r="R174" s="70"/>
      <c r="S174" s="70"/>
      <c r="T174" s="70"/>
      <c r="U174" s="70"/>
      <c r="V174" s="70"/>
      <c r="W174" s="70"/>
      <c r="X174" s="70"/>
      <c r="Y174" s="70"/>
      <c r="AD174" s="247"/>
      <c r="AF174" s="248"/>
      <c r="AG174" s="248"/>
      <c r="AH174" s="247"/>
      <c r="AI174" s="247"/>
      <c r="AJ174" s="246"/>
    </row>
    <row r="175" spans="1:36">
      <c r="A175" s="70" t="s">
        <v>301</v>
      </c>
      <c r="B175" s="70" t="s">
        <v>406</v>
      </c>
      <c r="C175" s="70"/>
      <c r="D175" s="70"/>
      <c r="E175" s="70"/>
      <c r="F175" s="70"/>
      <c r="G175" s="70"/>
      <c r="H175" s="70"/>
      <c r="I175" s="70"/>
      <c r="J175" s="70"/>
      <c r="K175" s="70"/>
      <c r="L175" s="70" t="s">
        <v>525</v>
      </c>
      <c r="M175" s="70" t="s">
        <v>838</v>
      </c>
      <c r="N175" s="70"/>
      <c r="O175" s="71"/>
      <c r="P175" s="71"/>
      <c r="Q175" s="71"/>
      <c r="R175" s="70"/>
      <c r="S175" s="70"/>
      <c r="T175" s="70"/>
      <c r="U175" s="70"/>
      <c r="V175" s="70"/>
      <c r="W175" s="70"/>
      <c r="X175" s="70"/>
      <c r="Y175" s="70"/>
      <c r="AD175" s="247"/>
      <c r="AF175" s="248"/>
      <c r="AG175" s="248"/>
      <c r="AH175" s="247"/>
      <c r="AI175" s="247"/>
      <c r="AJ175" s="246"/>
    </row>
    <row r="176" spans="1:36">
      <c r="A176" s="70" t="s">
        <v>301</v>
      </c>
      <c r="B176" s="70" t="s">
        <v>407</v>
      </c>
      <c r="C176" s="70"/>
      <c r="D176" s="70"/>
      <c r="E176" s="70"/>
      <c r="F176" s="70"/>
      <c r="G176" s="70"/>
      <c r="H176" s="70"/>
      <c r="I176" s="70"/>
      <c r="J176" s="70"/>
      <c r="K176" s="70"/>
      <c r="L176" s="70" t="s">
        <v>537</v>
      </c>
      <c r="M176" s="70" t="s">
        <v>839</v>
      </c>
      <c r="N176" s="70"/>
      <c r="O176" s="71"/>
      <c r="P176" s="71"/>
      <c r="Q176" s="71"/>
      <c r="R176" s="70"/>
      <c r="S176" s="70"/>
      <c r="T176" s="70"/>
      <c r="U176" s="70"/>
      <c r="V176" s="70"/>
      <c r="W176" s="70"/>
      <c r="X176" s="70"/>
      <c r="Y176" s="70"/>
      <c r="AD176" s="247"/>
      <c r="AF176" s="248"/>
      <c r="AG176" s="248"/>
      <c r="AH176" s="247"/>
      <c r="AI176" s="247"/>
      <c r="AJ176" s="246"/>
    </row>
    <row r="177" spans="1:36">
      <c r="A177" s="70" t="s">
        <v>301</v>
      </c>
      <c r="B177" s="70" t="s">
        <v>408</v>
      </c>
      <c r="C177" s="70"/>
      <c r="D177" s="70"/>
      <c r="E177" s="70"/>
      <c r="F177" s="70"/>
      <c r="G177" s="70"/>
      <c r="H177" s="70"/>
      <c r="I177" s="70"/>
      <c r="J177" s="70"/>
      <c r="K177" s="70"/>
      <c r="L177" s="70" t="s">
        <v>506</v>
      </c>
      <c r="M177" s="70" t="s">
        <v>169</v>
      </c>
      <c r="N177" s="70"/>
      <c r="O177" s="71"/>
      <c r="P177" s="71"/>
      <c r="Q177" s="71"/>
      <c r="R177" s="70"/>
      <c r="S177" s="70"/>
      <c r="T177" s="70"/>
      <c r="U177" s="70"/>
      <c r="V177" s="70"/>
      <c r="W177" s="70"/>
      <c r="X177" s="70"/>
      <c r="Y177" s="70"/>
      <c r="AD177" s="247"/>
      <c r="AF177" s="248"/>
      <c r="AG177" s="248"/>
      <c r="AH177" s="247"/>
      <c r="AI177" s="247"/>
      <c r="AJ177" s="246"/>
    </row>
    <row r="178" spans="1:36">
      <c r="A178" s="70" t="s">
        <v>301</v>
      </c>
      <c r="B178" s="70" t="s">
        <v>409</v>
      </c>
      <c r="C178" s="70"/>
      <c r="D178" s="70"/>
      <c r="E178" s="70"/>
      <c r="F178" s="70"/>
      <c r="G178" s="70"/>
      <c r="H178" s="70"/>
      <c r="I178" s="70"/>
      <c r="J178" s="70"/>
      <c r="K178" s="70"/>
      <c r="L178" s="70" t="s">
        <v>611</v>
      </c>
      <c r="M178" s="70" t="s">
        <v>840</v>
      </c>
      <c r="N178" s="70"/>
      <c r="O178" s="71"/>
      <c r="P178" s="71"/>
      <c r="Q178" s="71"/>
      <c r="R178" s="70"/>
      <c r="S178" s="70"/>
      <c r="T178" s="70"/>
      <c r="U178" s="70"/>
      <c r="V178" s="70"/>
      <c r="W178" s="70"/>
      <c r="X178" s="70"/>
      <c r="Y178" s="70"/>
      <c r="AD178" s="247"/>
      <c r="AF178" s="248"/>
      <c r="AG178" s="248"/>
      <c r="AH178" s="247"/>
      <c r="AI178" s="247"/>
      <c r="AJ178" s="246"/>
    </row>
    <row r="179" spans="1:36">
      <c r="A179" s="70" t="s">
        <v>301</v>
      </c>
      <c r="B179" s="70" t="s">
        <v>410</v>
      </c>
      <c r="C179" s="70"/>
      <c r="D179" s="70"/>
      <c r="E179" s="70"/>
      <c r="F179" s="70"/>
      <c r="G179" s="70"/>
      <c r="H179" s="70"/>
      <c r="I179" s="70"/>
      <c r="J179" s="70"/>
      <c r="K179" s="70"/>
      <c r="L179" s="70" t="s">
        <v>538</v>
      </c>
      <c r="M179" s="70" t="s">
        <v>841</v>
      </c>
      <c r="N179" s="70"/>
      <c r="O179" s="71"/>
      <c r="P179" s="71"/>
      <c r="Q179" s="71"/>
      <c r="R179" s="70"/>
      <c r="S179" s="70"/>
      <c r="T179" s="70"/>
      <c r="U179" s="70"/>
      <c r="V179" s="70"/>
      <c r="W179" s="70"/>
      <c r="X179" s="70"/>
      <c r="Y179" s="70"/>
      <c r="AD179" s="247"/>
      <c r="AF179" s="248"/>
      <c r="AG179" s="248"/>
      <c r="AH179" s="247"/>
      <c r="AI179" s="247"/>
      <c r="AJ179" s="246"/>
    </row>
    <row r="180" spans="1:36">
      <c r="A180" s="70" t="s">
        <v>301</v>
      </c>
      <c r="B180" s="70" t="s">
        <v>411</v>
      </c>
      <c r="C180" s="70"/>
      <c r="D180" s="70"/>
      <c r="E180" s="70"/>
      <c r="F180" s="70"/>
      <c r="G180" s="70"/>
      <c r="H180" s="70"/>
      <c r="I180" s="70"/>
      <c r="J180" s="70"/>
      <c r="K180" s="70"/>
      <c r="L180" s="70" t="s">
        <v>507</v>
      </c>
      <c r="M180" s="70" t="s">
        <v>842</v>
      </c>
      <c r="N180" s="70"/>
      <c r="O180" s="71"/>
      <c r="P180" s="71"/>
      <c r="Q180" s="71"/>
      <c r="R180" s="70"/>
      <c r="S180" s="70"/>
      <c r="T180" s="70"/>
      <c r="U180" s="70"/>
      <c r="V180" s="70"/>
      <c r="W180" s="70"/>
      <c r="X180" s="70"/>
      <c r="Y180" s="70"/>
      <c r="AD180" s="247"/>
      <c r="AF180" s="248"/>
      <c r="AG180" s="248"/>
      <c r="AH180" s="247"/>
      <c r="AI180" s="247"/>
      <c r="AJ180" s="246"/>
    </row>
    <row r="181" spans="1:36">
      <c r="A181" s="70" t="s">
        <v>301</v>
      </c>
      <c r="B181" s="70" t="s">
        <v>412</v>
      </c>
      <c r="C181" s="70"/>
      <c r="D181" s="70"/>
      <c r="E181" s="70"/>
      <c r="F181" s="70"/>
      <c r="G181" s="70"/>
      <c r="H181" s="70"/>
      <c r="I181" s="70"/>
      <c r="J181" s="70"/>
      <c r="K181" s="70"/>
      <c r="L181" s="70" t="s">
        <v>542</v>
      </c>
      <c r="M181" s="70" t="s">
        <v>843</v>
      </c>
      <c r="N181" s="70"/>
      <c r="O181" s="71"/>
      <c r="P181" s="71"/>
      <c r="Q181" s="71"/>
      <c r="R181" s="70"/>
      <c r="S181" s="70"/>
      <c r="T181" s="70"/>
      <c r="U181" s="70"/>
      <c r="V181" s="70"/>
      <c r="W181" s="70"/>
      <c r="X181" s="70"/>
      <c r="Y181" s="70"/>
      <c r="AD181" s="247"/>
      <c r="AF181" s="248"/>
      <c r="AG181" s="248"/>
      <c r="AH181" s="247"/>
      <c r="AI181" s="247"/>
      <c r="AJ181" s="246"/>
    </row>
    <row r="182" spans="1:36">
      <c r="A182" s="70" t="s">
        <v>301</v>
      </c>
      <c r="B182" s="70" t="s">
        <v>413</v>
      </c>
      <c r="C182" s="70"/>
      <c r="D182" s="70"/>
      <c r="E182" s="70"/>
      <c r="F182" s="70"/>
      <c r="G182" s="70"/>
      <c r="H182" s="70"/>
      <c r="I182" s="70"/>
      <c r="J182" s="70"/>
      <c r="K182" s="70"/>
      <c r="L182" s="70" t="s">
        <v>520</v>
      </c>
      <c r="M182" s="70" t="s">
        <v>844</v>
      </c>
      <c r="N182" s="70"/>
      <c r="O182" s="71"/>
      <c r="P182" s="71"/>
      <c r="Q182" s="71"/>
      <c r="R182" s="70"/>
      <c r="S182" s="70"/>
      <c r="T182" s="70"/>
      <c r="U182" s="70"/>
      <c r="V182" s="70"/>
      <c r="W182" s="70"/>
      <c r="X182" s="70"/>
      <c r="Y182" s="70"/>
      <c r="AD182" s="247"/>
      <c r="AF182" s="248"/>
      <c r="AG182" s="248"/>
      <c r="AH182" s="247"/>
      <c r="AI182" s="247"/>
      <c r="AJ182" s="246"/>
    </row>
    <row r="183" spans="1:36">
      <c r="A183" s="70" t="s">
        <v>301</v>
      </c>
      <c r="B183" s="70" t="s">
        <v>414</v>
      </c>
      <c r="C183" s="70"/>
      <c r="D183" s="70"/>
      <c r="E183" s="70"/>
      <c r="F183" s="70"/>
      <c r="G183" s="70"/>
      <c r="H183" s="70"/>
      <c r="I183" s="70"/>
      <c r="J183" s="70"/>
      <c r="K183" s="70"/>
      <c r="L183" s="70" t="s">
        <v>521</v>
      </c>
      <c r="M183" s="70" t="s">
        <v>845</v>
      </c>
      <c r="N183" s="70"/>
      <c r="O183" s="71"/>
      <c r="P183" s="71"/>
      <c r="Q183" s="71"/>
      <c r="R183" s="70"/>
      <c r="S183" s="70"/>
      <c r="T183" s="70"/>
      <c r="U183" s="70"/>
      <c r="V183" s="70"/>
      <c r="W183" s="70"/>
      <c r="X183" s="70"/>
      <c r="Y183" s="70"/>
      <c r="AD183" s="247"/>
      <c r="AF183" s="248"/>
      <c r="AG183" s="248"/>
      <c r="AH183" s="247"/>
      <c r="AI183" s="247"/>
      <c r="AJ183" s="246"/>
    </row>
    <row r="184" spans="1:36">
      <c r="A184" s="70" t="s">
        <v>301</v>
      </c>
      <c r="B184" s="70" t="s">
        <v>415</v>
      </c>
      <c r="C184" s="70"/>
      <c r="D184" s="70"/>
      <c r="E184" s="70"/>
      <c r="F184" s="70"/>
      <c r="G184" s="70"/>
      <c r="H184" s="70"/>
      <c r="I184" s="70"/>
      <c r="J184" s="70"/>
      <c r="K184" s="70"/>
      <c r="L184" s="70" t="s">
        <v>541</v>
      </c>
      <c r="M184" s="70" t="s">
        <v>846</v>
      </c>
      <c r="N184" s="70"/>
      <c r="O184" s="71"/>
      <c r="P184" s="71"/>
      <c r="Q184" s="71"/>
      <c r="R184" s="70"/>
      <c r="S184" s="70"/>
      <c r="T184" s="70"/>
      <c r="U184" s="70"/>
      <c r="V184" s="70"/>
      <c r="W184" s="70"/>
      <c r="X184" s="70"/>
      <c r="Y184" s="70"/>
      <c r="AD184" s="247"/>
      <c r="AF184" s="248"/>
      <c r="AG184" s="248"/>
      <c r="AH184" s="247"/>
      <c r="AI184" s="247"/>
      <c r="AJ184" s="246"/>
    </row>
    <row r="185" spans="1:36">
      <c r="A185" s="70" t="s">
        <v>301</v>
      </c>
      <c r="B185" s="70" t="s">
        <v>416</v>
      </c>
      <c r="C185" s="70"/>
      <c r="D185" s="70"/>
      <c r="E185" s="70"/>
      <c r="F185" s="70"/>
      <c r="G185" s="70"/>
      <c r="H185" s="70"/>
      <c r="I185" s="70"/>
      <c r="J185" s="70"/>
      <c r="K185" s="70"/>
      <c r="L185" s="70" t="s">
        <v>539</v>
      </c>
      <c r="M185" s="70" t="s">
        <v>143</v>
      </c>
      <c r="N185" s="70"/>
      <c r="O185" s="71"/>
      <c r="P185" s="71"/>
      <c r="Q185" s="71"/>
      <c r="R185" s="70"/>
      <c r="S185" s="70"/>
      <c r="T185" s="70"/>
      <c r="U185" s="70"/>
      <c r="V185" s="70"/>
      <c r="W185" s="70"/>
      <c r="X185" s="70"/>
      <c r="Y185" s="70"/>
      <c r="AD185" s="247"/>
      <c r="AF185" s="248"/>
      <c r="AG185" s="248"/>
      <c r="AH185" s="247"/>
      <c r="AI185" s="247"/>
      <c r="AJ185" s="246"/>
    </row>
    <row r="186" spans="1:36">
      <c r="A186" s="70" t="s">
        <v>301</v>
      </c>
      <c r="B186" s="70" t="s">
        <v>417</v>
      </c>
      <c r="C186" s="70"/>
      <c r="D186" s="70"/>
      <c r="E186" s="70"/>
      <c r="F186" s="70"/>
      <c r="G186" s="70"/>
      <c r="H186" s="70"/>
      <c r="I186" s="70"/>
      <c r="J186" s="70"/>
      <c r="K186" s="70"/>
      <c r="L186" s="70" t="s">
        <v>579</v>
      </c>
      <c r="M186" s="70" t="s">
        <v>144</v>
      </c>
      <c r="N186" s="70"/>
      <c r="O186" s="71"/>
      <c r="P186" s="71"/>
      <c r="Q186" s="71"/>
      <c r="R186" s="70"/>
      <c r="S186" s="70"/>
      <c r="T186" s="70"/>
      <c r="U186" s="70"/>
      <c r="V186" s="70"/>
      <c r="W186" s="70"/>
      <c r="X186" s="70"/>
      <c r="Y186" s="70"/>
      <c r="AD186" s="247"/>
      <c r="AF186" s="248"/>
      <c r="AG186" s="248"/>
      <c r="AH186" s="247"/>
      <c r="AI186" s="247"/>
      <c r="AJ186" s="246"/>
    </row>
    <row r="187" spans="1:36">
      <c r="A187" s="70" t="s">
        <v>301</v>
      </c>
      <c r="B187" s="70" t="s">
        <v>418</v>
      </c>
      <c r="C187" s="70"/>
      <c r="D187" s="70"/>
      <c r="E187" s="70"/>
      <c r="F187" s="70"/>
      <c r="G187" s="70"/>
      <c r="H187" s="70"/>
      <c r="I187" s="70"/>
      <c r="J187" s="70"/>
      <c r="K187" s="70"/>
      <c r="L187" s="70" t="s">
        <v>580</v>
      </c>
      <c r="M187" s="70" t="s">
        <v>145</v>
      </c>
      <c r="N187" s="70"/>
      <c r="O187" s="71"/>
      <c r="P187" s="71"/>
      <c r="Q187" s="71"/>
      <c r="R187" s="70"/>
      <c r="S187" s="70"/>
      <c r="T187" s="70"/>
      <c r="U187" s="70"/>
      <c r="V187" s="70"/>
      <c r="W187" s="70"/>
      <c r="X187" s="70"/>
      <c r="Y187" s="70"/>
      <c r="AD187" s="247"/>
      <c r="AF187" s="248"/>
      <c r="AG187" s="248"/>
      <c r="AH187" s="247"/>
      <c r="AI187" s="247"/>
      <c r="AJ187" s="246"/>
    </row>
    <row r="188" spans="1:36">
      <c r="A188" s="70" t="s">
        <v>301</v>
      </c>
      <c r="B188" s="70" t="s">
        <v>419</v>
      </c>
      <c r="C188" s="70"/>
      <c r="D188" s="70"/>
      <c r="E188" s="70"/>
      <c r="F188" s="70"/>
      <c r="G188" s="70"/>
      <c r="H188" s="70"/>
      <c r="I188" s="70"/>
      <c r="J188" s="70"/>
      <c r="K188" s="70"/>
      <c r="L188" s="70" t="s">
        <v>581</v>
      </c>
      <c r="M188" s="70" t="s">
        <v>793</v>
      </c>
      <c r="N188" s="70"/>
      <c r="O188" s="71"/>
      <c r="P188" s="71"/>
      <c r="Q188" s="71"/>
      <c r="R188" s="70"/>
      <c r="S188" s="70"/>
      <c r="T188" s="70"/>
      <c r="U188" s="70"/>
      <c r="V188" s="70"/>
      <c r="W188" s="70"/>
      <c r="X188" s="70"/>
      <c r="Y188" s="70"/>
      <c r="AD188" s="247"/>
      <c r="AF188" s="248"/>
      <c r="AG188" s="248"/>
      <c r="AH188" s="247"/>
      <c r="AI188" s="247"/>
      <c r="AJ188" s="246"/>
    </row>
    <row r="189" spans="1:36">
      <c r="A189" s="70" t="s">
        <v>301</v>
      </c>
      <c r="B189" s="70" t="s">
        <v>420</v>
      </c>
      <c r="C189" s="70"/>
      <c r="D189" s="70"/>
      <c r="E189" s="70"/>
      <c r="F189" s="70"/>
      <c r="G189" s="70"/>
      <c r="H189" s="70"/>
      <c r="I189" s="70"/>
      <c r="J189" s="70"/>
      <c r="K189" s="70"/>
      <c r="L189" s="70" t="s">
        <v>582</v>
      </c>
      <c r="M189" s="70" t="s">
        <v>847</v>
      </c>
      <c r="N189" s="70"/>
      <c r="O189" s="71"/>
      <c r="P189" s="71"/>
      <c r="Q189" s="71"/>
      <c r="R189" s="70"/>
      <c r="S189" s="70"/>
      <c r="T189" s="70"/>
      <c r="U189" s="70"/>
      <c r="V189" s="70"/>
      <c r="W189" s="70"/>
      <c r="X189" s="70"/>
      <c r="Y189" s="70"/>
      <c r="AD189" s="247"/>
      <c r="AF189" s="248"/>
      <c r="AG189" s="248"/>
      <c r="AH189" s="247"/>
      <c r="AI189" s="247"/>
      <c r="AJ189" s="246"/>
    </row>
    <row r="190" spans="1:36">
      <c r="A190" s="70" t="s">
        <v>301</v>
      </c>
      <c r="B190" s="70" t="s">
        <v>421</v>
      </c>
      <c r="C190" s="70"/>
      <c r="D190" s="70"/>
      <c r="E190" s="70"/>
      <c r="F190" s="70"/>
      <c r="G190" s="70"/>
      <c r="H190" s="70"/>
      <c r="I190" s="70"/>
      <c r="J190" s="70"/>
      <c r="K190" s="70"/>
      <c r="L190" s="70" t="s">
        <v>540</v>
      </c>
      <c r="M190" s="70" t="s">
        <v>146</v>
      </c>
      <c r="N190" s="70"/>
      <c r="O190" s="71"/>
      <c r="P190" s="71"/>
      <c r="Q190" s="71"/>
      <c r="R190" s="70"/>
      <c r="S190" s="70"/>
      <c r="T190" s="70"/>
      <c r="U190" s="70"/>
      <c r="V190" s="70"/>
      <c r="W190" s="70"/>
      <c r="X190" s="70"/>
      <c r="Y190" s="70"/>
      <c r="AD190" s="247"/>
      <c r="AF190" s="248"/>
      <c r="AG190" s="248"/>
      <c r="AH190" s="247"/>
      <c r="AI190" s="247"/>
      <c r="AJ190" s="246"/>
    </row>
    <row r="191" spans="1:36">
      <c r="A191" s="70" t="s">
        <v>301</v>
      </c>
      <c r="B191" s="70" t="s">
        <v>422</v>
      </c>
      <c r="C191" s="70"/>
      <c r="D191" s="70"/>
      <c r="E191" s="70"/>
      <c r="F191" s="70"/>
      <c r="G191" s="70"/>
      <c r="H191" s="70"/>
      <c r="I191" s="70"/>
      <c r="J191" s="70"/>
      <c r="K191" s="70"/>
      <c r="L191" s="70" t="s">
        <v>583</v>
      </c>
      <c r="M191" s="70" t="s">
        <v>848</v>
      </c>
      <c r="N191" s="70"/>
      <c r="O191" s="71"/>
      <c r="P191" s="71"/>
      <c r="Q191" s="71"/>
      <c r="R191" s="70"/>
      <c r="S191" s="70"/>
      <c r="T191" s="70"/>
      <c r="U191" s="70"/>
      <c r="V191" s="70"/>
      <c r="W191" s="70"/>
      <c r="X191" s="70"/>
      <c r="Y191" s="70"/>
      <c r="AD191" s="247"/>
      <c r="AF191" s="248"/>
      <c r="AG191" s="248"/>
      <c r="AH191" s="247"/>
      <c r="AI191" s="247"/>
      <c r="AJ191" s="246"/>
    </row>
    <row r="192" spans="1:36">
      <c r="A192" s="70" t="s">
        <v>301</v>
      </c>
      <c r="B192" s="70" t="s">
        <v>423</v>
      </c>
      <c r="C192" s="70"/>
      <c r="D192" s="70"/>
      <c r="E192" s="70"/>
      <c r="F192" s="70"/>
      <c r="G192" s="70"/>
      <c r="H192" s="70"/>
      <c r="I192" s="70"/>
      <c r="J192" s="70"/>
      <c r="K192" s="70"/>
      <c r="L192" s="70" t="s">
        <v>584</v>
      </c>
      <c r="M192" s="70" t="s">
        <v>172</v>
      </c>
      <c r="N192" s="70"/>
      <c r="O192" s="71"/>
      <c r="P192" s="71"/>
      <c r="Q192" s="71"/>
      <c r="R192" s="70"/>
      <c r="S192" s="70"/>
      <c r="T192" s="70"/>
      <c r="U192" s="70"/>
      <c r="V192" s="70"/>
      <c r="W192" s="70"/>
      <c r="X192" s="70"/>
      <c r="Y192" s="70"/>
      <c r="AD192" s="247"/>
      <c r="AF192" s="248"/>
      <c r="AG192" s="248"/>
      <c r="AH192" s="247"/>
      <c r="AI192" s="247"/>
      <c r="AJ192" s="246"/>
    </row>
    <row r="193" spans="1:36">
      <c r="A193" s="70" t="s">
        <v>301</v>
      </c>
      <c r="B193" s="70" t="s">
        <v>424</v>
      </c>
      <c r="C193" s="70"/>
      <c r="D193" s="70"/>
      <c r="E193" s="70"/>
      <c r="F193" s="70"/>
      <c r="G193" s="70"/>
      <c r="H193" s="70"/>
      <c r="I193" s="70"/>
      <c r="J193" s="70"/>
      <c r="K193" s="70"/>
      <c r="L193" s="70" t="s">
        <v>615</v>
      </c>
      <c r="M193" s="70" t="s">
        <v>849</v>
      </c>
      <c r="N193" s="70"/>
      <c r="O193" s="71"/>
      <c r="P193" s="71"/>
      <c r="Q193" s="71"/>
      <c r="R193" s="70"/>
      <c r="S193" s="70"/>
      <c r="T193" s="70"/>
      <c r="U193" s="70"/>
      <c r="V193" s="70"/>
      <c r="W193" s="70"/>
      <c r="X193" s="70"/>
      <c r="Y193" s="70"/>
      <c r="AD193" s="247"/>
      <c r="AF193" s="248"/>
      <c r="AG193" s="248"/>
      <c r="AH193" s="247"/>
      <c r="AI193" s="247"/>
      <c r="AJ193" s="246"/>
    </row>
    <row r="194" spans="1:36">
      <c r="A194" s="70" t="s">
        <v>301</v>
      </c>
      <c r="B194" s="70" t="s">
        <v>425</v>
      </c>
      <c r="C194" s="70"/>
      <c r="D194" s="70"/>
      <c r="E194" s="70"/>
      <c r="F194" s="70"/>
      <c r="G194" s="70"/>
      <c r="H194" s="70"/>
      <c r="I194" s="70"/>
      <c r="J194" s="70"/>
      <c r="K194" s="70"/>
      <c r="L194" s="70" t="s">
        <v>553</v>
      </c>
      <c r="M194" s="70" t="s">
        <v>850</v>
      </c>
      <c r="N194" s="70"/>
      <c r="O194" s="71"/>
      <c r="P194" s="71"/>
      <c r="Q194" s="71"/>
      <c r="R194" s="70"/>
      <c r="S194" s="70"/>
      <c r="T194" s="70"/>
      <c r="U194" s="70"/>
      <c r="V194" s="70"/>
      <c r="W194" s="70"/>
      <c r="X194" s="70"/>
      <c r="Y194" s="70"/>
      <c r="AD194" s="247"/>
      <c r="AF194" s="248"/>
      <c r="AG194" s="248"/>
      <c r="AH194" s="247"/>
      <c r="AI194" s="247"/>
      <c r="AJ194" s="246"/>
    </row>
    <row r="195" spans="1:36">
      <c r="A195" s="70" t="s">
        <v>301</v>
      </c>
      <c r="B195" s="70" t="s">
        <v>426</v>
      </c>
      <c r="C195" s="70"/>
      <c r="D195" s="70"/>
      <c r="E195" s="70"/>
      <c r="F195" s="70"/>
      <c r="G195" s="70"/>
      <c r="H195" s="70"/>
      <c r="I195" s="70"/>
      <c r="J195" s="70"/>
      <c r="K195" s="70"/>
      <c r="L195" s="70" t="s">
        <v>555</v>
      </c>
      <c r="M195" s="70" t="s">
        <v>147</v>
      </c>
      <c r="N195" s="70"/>
      <c r="O195" s="71"/>
      <c r="P195" s="71"/>
      <c r="Q195" s="71"/>
      <c r="R195" s="70"/>
      <c r="S195" s="70"/>
      <c r="T195" s="70"/>
      <c r="U195" s="70"/>
      <c r="V195" s="70"/>
      <c r="W195" s="70"/>
      <c r="X195" s="70"/>
      <c r="Y195" s="70"/>
      <c r="AD195" s="247"/>
      <c r="AF195" s="248"/>
      <c r="AG195" s="248"/>
      <c r="AH195" s="247"/>
      <c r="AI195" s="247"/>
      <c r="AJ195" s="246"/>
    </row>
    <row r="196" spans="1:36">
      <c r="A196" s="70" t="s">
        <v>301</v>
      </c>
      <c r="B196" s="70" t="s">
        <v>427</v>
      </c>
      <c r="C196" s="70"/>
      <c r="D196" s="70"/>
      <c r="E196" s="70"/>
      <c r="F196" s="70"/>
      <c r="G196" s="70"/>
      <c r="H196" s="70"/>
      <c r="I196" s="70"/>
      <c r="J196" s="70"/>
      <c r="K196" s="70"/>
      <c r="L196" s="70" t="s">
        <v>585</v>
      </c>
      <c r="M196" s="70" t="s">
        <v>851</v>
      </c>
      <c r="N196" s="70"/>
      <c r="O196" s="71"/>
      <c r="P196" s="71"/>
      <c r="Q196" s="71"/>
      <c r="R196" s="70"/>
      <c r="S196" s="70"/>
      <c r="T196" s="70"/>
      <c r="U196" s="70"/>
      <c r="V196" s="70"/>
      <c r="W196" s="70"/>
      <c r="X196" s="70"/>
      <c r="Y196" s="70"/>
      <c r="AD196" s="247"/>
      <c r="AF196" s="248"/>
      <c r="AG196" s="248"/>
      <c r="AH196" s="247"/>
      <c r="AI196" s="247"/>
      <c r="AJ196" s="246"/>
    </row>
    <row r="197" spans="1:36">
      <c r="A197" s="70" t="s">
        <v>301</v>
      </c>
      <c r="B197" s="70" t="s">
        <v>428</v>
      </c>
      <c r="C197" s="70"/>
      <c r="D197" s="70"/>
      <c r="E197" s="70"/>
      <c r="F197" s="70"/>
      <c r="G197" s="70"/>
      <c r="H197" s="70"/>
      <c r="I197" s="70"/>
      <c r="J197" s="70"/>
      <c r="K197" s="70"/>
      <c r="L197" s="70" t="s">
        <v>533</v>
      </c>
      <c r="M197" s="70" t="s">
        <v>156</v>
      </c>
      <c r="N197" s="70"/>
      <c r="O197" s="71"/>
      <c r="P197" s="71"/>
      <c r="Q197" s="71"/>
      <c r="R197" s="70"/>
      <c r="S197" s="70"/>
      <c r="T197" s="70"/>
      <c r="U197" s="70"/>
      <c r="V197" s="70"/>
      <c r="W197" s="70"/>
      <c r="X197" s="70"/>
      <c r="Y197" s="70"/>
      <c r="AD197" s="247"/>
      <c r="AF197" s="248"/>
      <c r="AG197" s="248"/>
      <c r="AH197" s="247"/>
      <c r="AI197" s="247"/>
      <c r="AJ197" s="246"/>
    </row>
    <row r="198" spans="1:36">
      <c r="A198" s="70" t="s">
        <v>301</v>
      </c>
      <c r="B198" s="70" t="s">
        <v>429</v>
      </c>
      <c r="C198" s="70"/>
      <c r="D198" s="70"/>
      <c r="E198" s="70"/>
      <c r="F198" s="70"/>
      <c r="G198" s="70"/>
      <c r="H198" s="70"/>
      <c r="I198" s="70"/>
      <c r="J198" s="70"/>
      <c r="K198" s="70"/>
      <c r="L198" s="70" t="s">
        <v>598</v>
      </c>
      <c r="M198" s="70" t="s">
        <v>154</v>
      </c>
      <c r="N198" s="70"/>
      <c r="O198" s="71"/>
      <c r="P198" s="71"/>
      <c r="Q198" s="71"/>
      <c r="R198" s="70"/>
      <c r="S198" s="70"/>
      <c r="T198" s="70"/>
      <c r="U198" s="70"/>
      <c r="V198" s="70"/>
      <c r="W198" s="70"/>
      <c r="X198" s="70"/>
      <c r="Y198" s="70"/>
      <c r="AD198" s="247"/>
      <c r="AF198" s="248"/>
      <c r="AG198" s="248"/>
      <c r="AH198" s="247"/>
      <c r="AI198" s="247"/>
      <c r="AJ198" s="246"/>
    </row>
    <row r="199" spans="1:36">
      <c r="A199" s="70" t="s">
        <v>301</v>
      </c>
      <c r="B199" s="70" t="s">
        <v>430</v>
      </c>
      <c r="C199" s="70"/>
      <c r="D199" s="70"/>
      <c r="E199" s="70"/>
      <c r="F199" s="70"/>
      <c r="G199" s="70"/>
      <c r="H199" s="70"/>
      <c r="I199" s="70"/>
      <c r="J199" s="70"/>
      <c r="K199" s="70"/>
      <c r="L199" s="70" t="s">
        <v>596</v>
      </c>
      <c r="M199" s="70" t="s">
        <v>155</v>
      </c>
      <c r="N199" s="70"/>
      <c r="O199" s="71"/>
      <c r="P199" s="71"/>
      <c r="Q199" s="71"/>
      <c r="R199" s="70"/>
      <c r="S199" s="70"/>
      <c r="T199" s="70"/>
      <c r="U199" s="70"/>
      <c r="V199" s="70"/>
      <c r="W199" s="70"/>
      <c r="X199" s="70"/>
      <c r="Y199" s="70"/>
      <c r="AD199" s="247"/>
      <c r="AF199" s="248"/>
      <c r="AG199" s="248"/>
      <c r="AH199" s="247"/>
      <c r="AI199" s="247"/>
      <c r="AJ199" s="246"/>
    </row>
    <row r="200" spans="1:36">
      <c r="A200" s="70" t="s">
        <v>301</v>
      </c>
      <c r="B200" s="70" t="s">
        <v>431</v>
      </c>
      <c r="C200" s="70"/>
      <c r="D200" s="70"/>
      <c r="E200" s="70"/>
      <c r="F200" s="70"/>
      <c r="G200" s="70"/>
      <c r="H200" s="70"/>
      <c r="I200" s="70"/>
      <c r="J200" s="70"/>
      <c r="K200" s="70"/>
      <c r="L200" s="70" t="s">
        <v>597</v>
      </c>
      <c r="M200" s="70" t="s">
        <v>148</v>
      </c>
      <c r="N200" s="70"/>
      <c r="O200" s="71"/>
      <c r="P200" s="71"/>
      <c r="Q200" s="71"/>
      <c r="R200" s="70"/>
      <c r="S200" s="70"/>
      <c r="T200" s="70"/>
      <c r="U200" s="70"/>
      <c r="V200" s="70"/>
      <c r="W200" s="70"/>
      <c r="X200" s="70"/>
      <c r="Y200" s="70"/>
      <c r="AD200" s="247"/>
      <c r="AF200" s="248"/>
      <c r="AG200" s="248"/>
      <c r="AH200" s="247"/>
      <c r="AI200" s="247"/>
      <c r="AJ200" s="246"/>
    </row>
    <row r="201" spans="1:36">
      <c r="A201" s="70" t="s">
        <v>301</v>
      </c>
      <c r="B201" s="70" t="s">
        <v>432</v>
      </c>
      <c r="C201" s="70"/>
      <c r="D201" s="70"/>
      <c r="E201" s="70"/>
      <c r="F201" s="70"/>
      <c r="G201" s="70"/>
      <c r="H201" s="70"/>
      <c r="I201" s="70"/>
      <c r="J201" s="70"/>
      <c r="K201" s="70"/>
      <c r="L201" s="70" t="s">
        <v>586</v>
      </c>
      <c r="M201" s="70" t="s">
        <v>175</v>
      </c>
      <c r="N201" s="70"/>
      <c r="O201" s="71"/>
      <c r="P201" s="71"/>
      <c r="Q201" s="71"/>
      <c r="R201" s="70"/>
      <c r="S201" s="70"/>
      <c r="T201" s="70"/>
      <c r="U201" s="70"/>
      <c r="V201" s="70"/>
      <c r="W201" s="70"/>
      <c r="X201" s="70"/>
      <c r="Y201" s="70"/>
      <c r="AD201" s="247"/>
      <c r="AF201" s="248"/>
      <c r="AG201" s="248"/>
      <c r="AH201" s="247"/>
      <c r="AI201" s="247"/>
      <c r="AJ201" s="246"/>
    </row>
    <row r="202" spans="1:36">
      <c r="A202" s="70" t="s">
        <v>301</v>
      </c>
      <c r="B202" s="70" t="s">
        <v>433</v>
      </c>
      <c r="C202" s="70"/>
      <c r="D202" s="70"/>
      <c r="E202" s="70"/>
      <c r="F202" s="70"/>
      <c r="G202" s="70"/>
      <c r="H202" s="70"/>
      <c r="I202" s="70"/>
      <c r="J202" s="70"/>
      <c r="K202" s="70"/>
      <c r="L202" s="70" t="s">
        <v>618</v>
      </c>
      <c r="M202" s="70" t="s">
        <v>852</v>
      </c>
      <c r="N202" s="70"/>
      <c r="O202" s="71"/>
      <c r="P202" s="71"/>
      <c r="Q202" s="71"/>
      <c r="R202" s="70"/>
      <c r="S202" s="70"/>
      <c r="T202" s="70"/>
      <c r="U202" s="70"/>
      <c r="V202" s="70"/>
      <c r="W202" s="70"/>
      <c r="X202" s="70"/>
      <c r="Y202" s="70"/>
      <c r="AD202" s="247"/>
      <c r="AF202" s="248"/>
      <c r="AG202" s="248"/>
      <c r="AH202" s="247"/>
      <c r="AI202" s="247"/>
      <c r="AJ202" s="246"/>
    </row>
    <row r="203" spans="1:36">
      <c r="A203" s="70" t="s">
        <v>301</v>
      </c>
      <c r="B203" s="70" t="s">
        <v>434</v>
      </c>
      <c r="C203" s="70"/>
      <c r="D203" s="70"/>
      <c r="E203" s="70"/>
      <c r="F203" s="70"/>
      <c r="G203" s="70"/>
      <c r="H203" s="70"/>
      <c r="I203" s="70"/>
      <c r="J203" s="70"/>
      <c r="K203" s="70"/>
      <c r="L203" s="70" t="s">
        <v>532</v>
      </c>
      <c r="M203" s="70" t="s">
        <v>853</v>
      </c>
      <c r="N203" s="70"/>
      <c r="O203" s="71"/>
      <c r="P203" s="71"/>
      <c r="Q203" s="71"/>
      <c r="R203" s="70"/>
      <c r="S203" s="70"/>
      <c r="T203" s="70"/>
      <c r="U203" s="70"/>
      <c r="V203" s="70"/>
      <c r="W203" s="70"/>
      <c r="X203" s="70"/>
      <c r="Y203" s="70"/>
      <c r="AD203" s="247"/>
      <c r="AF203" s="248"/>
      <c r="AG203" s="248"/>
      <c r="AH203" s="247"/>
      <c r="AI203" s="247"/>
      <c r="AJ203" s="246"/>
    </row>
    <row r="204" spans="1:36">
      <c r="A204" s="70" t="s">
        <v>301</v>
      </c>
      <c r="B204" s="70" t="s">
        <v>435</v>
      </c>
      <c r="C204" s="70"/>
      <c r="D204" s="70"/>
      <c r="E204" s="70"/>
      <c r="F204" s="70"/>
      <c r="G204" s="70"/>
      <c r="H204" s="70"/>
      <c r="I204" s="70"/>
      <c r="J204" s="70"/>
      <c r="K204" s="70"/>
      <c r="L204" s="70" t="s">
        <v>612</v>
      </c>
      <c r="M204" s="70" t="s">
        <v>149</v>
      </c>
      <c r="N204" s="70"/>
      <c r="O204" s="71"/>
      <c r="P204" s="71"/>
      <c r="Q204" s="71"/>
      <c r="R204" s="70"/>
      <c r="S204" s="70"/>
      <c r="T204" s="70"/>
      <c r="U204" s="70"/>
      <c r="V204" s="70"/>
      <c r="W204" s="70"/>
      <c r="X204" s="70"/>
      <c r="Y204" s="70"/>
      <c r="AD204" s="247"/>
      <c r="AF204" s="248"/>
      <c r="AG204" s="248"/>
      <c r="AH204" s="247"/>
      <c r="AI204" s="247"/>
      <c r="AJ204" s="246"/>
    </row>
    <row r="205" spans="1:36">
      <c r="A205" s="70" t="s">
        <v>301</v>
      </c>
      <c r="B205" s="70" t="s">
        <v>436</v>
      </c>
      <c r="C205" s="70"/>
      <c r="D205" s="70"/>
      <c r="E205" s="70"/>
      <c r="F205" s="70"/>
      <c r="G205" s="70"/>
      <c r="H205" s="70"/>
      <c r="I205" s="70"/>
      <c r="J205" s="70"/>
      <c r="K205" s="70"/>
      <c r="L205" s="70" t="s">
        <v>587</v>
      </c>
      <c r="M205" s="70" t="s">
        <v>170</v>
      </c>
      <c r="N205" s="70"/>
      <c r="O205" s="71"/>
      <c r="P205" s="71"/>
      <c r="Q205" s="71"/>
      <c r="R205" s="70"/>
      <c r="S205" s="70"/>
      <c r="T205" s="70"/>
      <c r="U205" s="70"/>
      <c r="V205" s="70"/>
      <c r="W205" s="70"/>
      <c r="X205" s="70"/>
      <c r="Y205" s="70"/>
      <c r="AD205" s="247"/>
      <c r="AF205" s="248"/>
      <c r="AG205" s="248"/>
      <c r="AH205" s="247"/>
      <c r="AI205" s="247"/>
      <c r="AJ205" s="246"/>
    </row>
    <row r="206" spans="1:36">
      <c r="A206" s="70" t="s">
        <v>301</v>
      </c>
      <c r="B206" s="70" t="s">
        <v>437</v>
      </c>
      <c r="C206" s="70"/>
      <c r="D206" s="70"/>
      <c r="E206" s="70"/>
      <c r="F206" s="70"/>
      <c r="G206" s="70"/>
      <c r="H206" s="70"/>
      <c r="I206" s="70"/>
      <c r="J206" s="70"/>
      <c r="K206" s="70"/>
      <c r="L206" s="70" t="s">
        <v>613</v>
      </c>
      <c r="M206" s="70" t="s">
        <v>854</v>
      </c>
      <c r="N206" s="70"/>
      <c r="O206" s="71"/>
      <c r="P206" s="71"/>
      <c r="Q206" s="71"/>
      <c r="R206" s="70"/>
      <c r="S206" s="70"/>
      <c r="T206" s="70"/>
      <c r="U206" s="70"/>
      <c r="V206" s="70"/>
      <c r="W206" s="70"/>
      <c r="X206" s="70"/>
      <c r="Y206" s="70"/>
      <c r="AD206" s="247"/>
      <c r="AF206" s="248"/>
      <c r="AG206" s="248"/>
      <c r="AH206" s="247"/>
      <c r="AI206" s="247"/>
      <c r="AJ206" s="246"/>
    </row>
    <row r="207" spans="1:36">
      <c r="A207" s="70" t="s">
        <v>301</v>
      </c>
      <c r="B207" s="70" t="s">
        <v>438</v>
      </c>
      <c r="C207" s="70"/>
      <c r="D207" s="70"/>
      <c r="E207" s="70"/>
      <c r="F207" s="70"/>
      <c r="G207" s="70"/>
      <c r="H207" s="70"/>
      <c r="I207" s="70"/>
      <c r="J207" s="70"/>
      <c r="K207" s="70"/>
      <c r="L207" s="70" t="s">
        <v>590</v>
      </c>
      <c r="M207" s="70" t="s">
        <v>150</v>
      </c>
      <c r="N207" s="70"/>
      <c r="O207" s="71"/>
      <c r="P207" s="71"/>
      <c r="Q207" s="71"/>
      <c r="R207" s="70"/>
      <c r="S207" s="70"/>
      <c r="T207" s="70"/>
      <c r="U207" s="70"/>
      <c r="V207" s="70"/>
      <c r="W207" s="70"/>
      <c r="X207" s="70"/>
      <c r="Y207" s="70"/>
      <c r="AD207" s="247"/>
      <c r="AF207" s="248"/>
      <c r="AG207" s="248"/>
      <c r="AH207" s="247"/>
      <c r="AI207" s="247"/>
      <c r="AJ207" s="246"/>
    </row>
    <row r="208" spans="1:36">
      <c r="A208" s="70" t="s">
        <v>301</v>
      </c>
      <c r="B208" s="70" t="s">
        <v>439</v>
      </c>
      <c r="C208" s="70"/>
      <c r="D208" s="70"/>
      <c r="E208" s="70"/>
      <c r="F208" s="70"/>
      <c r="G208" s="70"/>
      <c r="H208" s="70"/>
      <c r="I208" s="70"/>
      <c r="J208" s="70"/>
      <c r="K208" s="70"/>
      <c r="L208" s="70" t="s">
        <v>588</v>
      </c>
      <c r="M208" s="70" t="s">
        <v>157</v>
      </c>
      <c r="N208" s="70"/>
      <c r="O208" s="71"/>
      <c r="P208" s="71"/>
      <c r="Q208" s="71"/>
      <c r="R208" s="70"/>
      <c r="S208" s="70"/>
      <c r="T208" s="70"/>
      <c r="U208" s="70"/>
      <c r="V208" s="70"/>
      <c r="W208" s="70"/>
      <c r="X208" s="70"/>
      <c r="Y208" s="70"/>
      <c r="AD208" s="247"/>
      <c r="AF208" s="248"/>
      <c r="AG208" s="248"/>
      <c r="AH208" s="247"/>
      <c r="AI208" s="247"/>
      <c r="AJ208" s="246"/>
    </row>
    <row r="209" spans="1:36">
      <c r="A209" s="70" t="s">
        <v>301</v>
      </c>
      <c r="B209" s="70" t="s">
        <v>440</v>
      </c>
      <c r="C209" s="70"/>
      <c r="D209" s="70"/>
      <c r="E209" s="70"/>
      <c r="F209" s="70"/>
      <c r="G209" s="70"/>
      <c r="H209" s="70"/>
      <c r="I209" s="70"/>
      <c r="J209" s="70"/>
      <c r="K209" s="70"/>
      <c r="L209" s="70" t="s">
        <v>599</v>
      </c>
      <c r="M209" s="70" t="s">
        <v>855</v>
      </c>
      <c r="N209" s="70"/>
      <c r="O209" s="71"/>
      <c r="P209" s="71"/>
      <c r="Q209" s="71"/>
      <c r="R209" s="70"/>
      <c r="S209" s="70"/>
      <c r="T209" s="70"/>
      <c r="U209" s="70"/>
      <c r="V209" s="70"/>
      <c r="W209" s="70"/>
      <c r="X209" s="70"/>
      <c r="Y209" s="70"/>
      <c r="AD209" s="247"/>
      <c r="AF209" s="248"/>
      <c r="AG209" s="248"/>
      <c r="AH209" s="247"/>
      <c r="AI209" s="247"/>
      <c r="AJ209" s="246"/>
    </row>
    <row r="210" spans="1:36">
      <c r="A210" s="70" t="s">
        <v>301</v>
      </c>
      <c r="B210" s="70" t="s">
        <v>441</v>
      </c>
      <c r="C210" s="70"/>
      <c r="D210" s="70"/>
      <c r="E210" s="70"/>
      <c r="F210" s="70"/>
      <c r="G210" s="70"/>
      <c r="H210" s="70"/>
      <c r="I210" s="70"/>
      <c r="J210" s="70"/>
      <c r="K210" s="70"/>
      <c r="L210" s="70" t="s">
        <v>543</v>
      </c>
      <c r="M210" s="70" t="s">
        <v>856</v>
      </c>
      <c r="N210" s="70"/>
      <c r="O210" s="71"/>
      <c r="P210" s="71"/>
      <c r="Q210" s="71"/>
      <c r="R210" s="70"/>
      <c r="S210" s="70"/>
      <c r="T210" s="70"/>
      <c r="U210" s="70"/>
      <c r="V210" s="70"/>
      <c r="W210" s="70"/>
      <c r="X210" s="70"/>
      <c r="Y210" s="70"/>
      <c r="AD210" s="247"/>
      <c r="AF210" s="248"/>
      <c r="AG210" s="248"/>
      <c r="AH210" s="247"/>
      <c r="AI210" s="247"/>
      <c r="AJ210" s="246"/>
    </row>
    <row r="211" spans="1:36">
      <c r="A211" s="70" t="s">
        <v>301</v>
      </c>
      <c r="B211" s="70" t="s">
        <v>442</v>
      </c>
      <c r="C211" s="70"/>
      <c r="D211" s="70"/>
      <c r="E211" s="70"/>
      <c r="F211" s="70"/>
      <c r="G211" s="70"/>
      <c r="H211" s="70"/>
      <c r="I211" s="70"/>
      <c r="J211" s="70"/>
      <c r="K211" s="70"/>
      <c r="L211" s="70" t="s">
        <v>544</v>
      </c>
      <c r="M211" s="70" t="s">
        <v>174</v>
      </c>
      <c r="N211" s="70"/>
      <c r="O211" s="71"/>
      <c r="P211" s="71"/>
      <c r="Q211" s="71"/>
      <c r="R211" s="70"/>
      <c r="S211" s="70"/>
      <c r="T211" s="70"/>
      <c r="U211" s="70"/>
      <c r="V211" s="70"/>
      <c r="W211" s="70"/>
      <c r="X211" s="70"/>
      <c r="Y211" s="70"/>
      <c r="AD211" s="247"/>
      <c r="AF211" s="248"/>
      <c r="AG211" s="248"/>
      <c r="AH211" s="247"/>
      <c r="AI211" s="247"/>
      <c r="AJ211" s="246"/>
    </row>
    <row r="212" spans="1:36">
      <c r="A212" s="70" t="s">
        <v>301</v>
      </c>
      <c r="B212" s="70" t="s">
        <v>443</v>
      </c>
      <c r="C212" s="70"/>
      <c r="D212" s="70"/>
      <c r="E212" s="70"/>
      <c r="F212" s="70"/>
      <c r="G212" s="70"/>
      <c r="H212" s="70"/>
      <c r="I212" s="70"/>
      <c r="J212" s="70"/>
      <c r="K212" s="70"/>
      <c r="L212" s="70" t="s">
        <v>617</v>
      </c>
      <c r="M212" s="70" t="s">
        <v>857</v>
      </c>
      <c r="N212" s="70"/>
      <c r="O212" s="71"/>
      <c r="P212" s="71"/>
      <c r="Q212" s="71"/>
      <c r="R212" s="70"/>
      <c r="S212" s="70"/>
      <c r="T212" s="70"/>
      <c r="U212" s="70"/>
      <c r="V212" s="70"/>
      <c r="W212" s="70"/>
      <c r="X212" s="70"/>
      <c r="Y212" s="70"/>
      <c r="AD212" s="247"/>
      <c r="AF212" s="248"/>
      <c r="AG212" s="248"/>
      <c r="AH212" s="247"/>
      <c r="AI212" s="247"/>
      <c r="AJ212" s="246"/>
    </row>
    <row r="213" spans="1:36">
      <c r="A213" s="70" t="s">
        <v>301</v>
      </c>
      <c r="B213" s="70" t="s">
        <v>444</v>
      </c>
      <c r="C213" s="70"/>
      <c r="D213" s="70"/>
      <c r="E213" s="70"/>
      <c r="F213" s="70"/>
      <c r="G213" s="70"/>
      <c r="H213" s="70"/>
      <c r="I213" s="70"/>
      <c r="J213" s="70"/>
      <c r="K213" s="70"/>
      <c r="L213" s="70" t="s">
        <v>531</v>
      </c>
      <c r="M213" s="70" t="s">
        <v>858</v>
      </c>
      <c r="N213" s="70"/>
      <c r="O213" s="71"/>
      <c r="P213" s="71"/>
      <c r="Q213" s="71"/>
      <c r="R213" s="70"/>
      <c r="S213" s="70"/>
      <c r="T213" s="70"/>
      <c r="U213" s="70"/>
      <c r="V213" s="70"/>
      <c r="W213" s="70"/>
      <c r="X213" s="70"/>
      <c r="Y213" s="70"/>
      <c r="AD213" s="247"/>
      <c r="AF213" s="248"/>
      <c r="AG213" s="248"/>
      <c r="AH213" s="247"/>
      <c r="AI213" s="247"/>
      <c r="AJ213" s="246"/>
    </row>
    <row r="214" spans="1:36">
      <c r="A214" s="70" t="s">
        <v>301</v>
      </c>
      <c r="B214" s="70" t="s">
        <v>445</v>
      </c>
      <c r="C214" s="70"/>
      <c r="D214" s="70"/>
      <c r="E214" s="70"/>
      <c r="F214" s="70"/>
      <c r="G214" s="70"/>
      <c r="H214" s="70"/>
      <c r="I214" s="70"/>
      <c r="J214" s="70"/>
      <c r="K214" s="70"/>
      <c r="L214" s="70" t="s">
        <v>530</v>
      </c>
      <c r="M214" s="70" t="s">
        <v>859</v>
      </c>
      <c r="N214" s="70"/>
      <c r="O214" s="71"/>
      <c r="P214" s="71"/>
      <c r="Q214" s="71"/>
      <c r="R214" s="70"/>
      <c r="S214" s="70"/>
      <c r="T214" s="70"/>
      <c r="U214" s="70"/>
      <c r="V214" s="70"/>
      <c r="W214" s="70"/>
      <c r="X214" s="70"/>
      <c r="Y214" s="70"/>
      <c r="AD214" s="247"/>
      <c r="AF214" s="248"/>
      <c r="AG214" s="248"/>
      <c r="AH214" s="247"/>
      <c r="AI214" s="247"/>
      <c r="AJ214" s="246"/>
    </row>
    <row r="215" spans="1:36">
      <c r="A215" s="70" t="s">
        <v>301</v>
      </c>
      <c r="B215" s="70" t="s">
        <v>446</v>
      </c>
      <c r="C215" s="70"/>
      <c r="D215" s="70"/>
      <c r="E215" s="70"/>
      <c r="F215" s="70"/>
      <c r="G215" s="70"/>
      <c r="H215" s="70"/>
      <c r="I215" s="70"/>
      <c r="J215" s="70"/>
      <c r="K215" s="70"/>
      <c r="L215" s="70" t="s">
        <v>545</v>
      </c>
      <c r="M215" s="70" t="s">
        <v>860</v>
      </c>
      <c r="N215" s="70"/>
      <c r="O215" s="71"/>
      <c r="P215" s="71"/>
      <c r="Q215" s="71"/>
      <c r="R215" s="70"/>
      <c r="S215" s="70"/>
      <c r="T215" s="70"/>
      <c r="U215" s="70"/>
      <c r="V215" s="70"/>
      <c r="W215" s="70"/>
      <c r="X215" s="70"/>
      <c r="Y215" s="70"/>
      <c r="AD215" s="247"/>
      <c r="AF215" s="248"/>
      <c r="AG215" s="248"/>
      <c r="AH215" s="247"/>
      <c r="AI215" s="247"/>
      <c r="AJ215" s="246"/>
    </row>
    <row r="216" spans="1:36">
      <c r="A216" s="70" t="s">
        <v>301</v>
      </c>
      <c r="B216" s="70" t="s">
        <v>447</v>
      </c>
      <c r="C216" s="70"/>
      <c r="D216" s="70"/>
      <c r="E216" s="70"/>
      <c r="F216" s="70"/>
      <c r="G216" s="70"/>
      <c r="H216" s="70"/>
      <c r="I216" s="70"/>
      <c r="J216" s="70"/>
      <c r="K216" s="70"/>
      <c r="L216" s="70" t="s">
        <v>557</v>
      </c>
      <c r="M216" s="70"/>
      <c r="N216" s="70"/>
      <c r="O216" s="71"/>
      <c r="P216" s="71"/>
      <c r="Q216" s="71"/>
      <c r="R216" s="70"/>
      <c r="S216" s="70"/>
      <c r="T216" s="70"/>
      <c r="U216" s="70"/>
      <c r="V216" s="70"/>
      <c r="W216" s="70"/>
      <c r="X216" s="70"/>
      <c r="Y216" s="70"/>
      <c r="AD216" s="247"/>
      <c r="AF216" s="248"/>
      <c r="AG216" s="248"/>
      <c r="AH216" s="247"/>
      <c r="AI216" s="247"/>
      <c r="AJ216" s="246"/>
    </row>
    <row r="217" spans="1:36">
      <c r="A217" s="70" t="s">
        <v>301</v>
      </c>
      <c r="B217" s="70" t="s">
        <v>448</v>
      </c>
      <c r="C217" s="70"/>
      <c r="D217" s="70"/>
      <c r="E217" s="70"/>
      <c r="F217" s="70"/>
      <c r="G217" s="70"/>
      <c r="H217" s="70"/>
      <c r="I217" s="70"/>
      <c r="J217" s="70"/>
      <c r="K217" s="70"/>
      <c r="L217" s="70" t="s">
        <v>786</v>
      </c>
      <c r="M217" s="70"/>
      <c r="N217" s="70"/>
      <c r="O217" s="71"/>
      <c r="P217" s="71"/>
      <c r="Q217" s="71"/>
      <c r="R217" s="70"/>
      <c r="S217" s="70"/>
      <c r="T217" s="70"/>
      <c r="U217" s="70"/>
      <c r="V217" s="70"/>
      <c r="W217" s="70"/>
      <c r="X217" s="70"/>
      <c r="Y217" s="70"/>
      <c r="AD217" s="247"/>
      <c r="AF217" s="248"/>
      <c r="AG217" s="248"/>
      <c r="AH217" s="247"/>
      <c r="AI217" s="247"/>
      <c r="AJ217" s="246"/>
    </row>
    <row r="218" spans="1:36">
      <c r="A218" s="70" t="s">
        <v>301</v>
      </c>
      <c r="B218" s="70" t="s">
        <v>449</v>
      </c>
      <c r="C218" s="70"/>
      <c r="D218" s="70"/>
      <c r="E218" s="70"/>
      <c r="F218" s="70"/>
      <c r="G218" s="70"/>
      <c r="H218" s="70"/>
      <c r="I218" s="70"/>
      <c r="J218" s="70"/>
      <c r="K218" s="70"/>
      <c r="L218" s="70"/>
      <c r="M218" s="70"/>
      <c r="N218" s="70"/>
      <c r="O218" s="71"/>
      <c r="P218" s="71"/>
      <c r="Q218" s="71"/>
      <c r="R218" s="70"/>
      <c r="S218" s="70"/>
      <c r="T218" s="70"/>
      <c r="U218" s="70"/>
      <c r="V218" s="70"/>
      <c r="W218" s="70"/>
      <c r="X218" s="70"/>
      <c r="Y218" s="70"/>
      <c r="AD218" s="247"/>
      <c r="AF218" s="248"/>
      <c r="AG218" s="248"/>
      <c r="AH218" s="247"/>
      <c r="AI218" s="247"/>
      <c r="AJ218" s="246"/>
    </row>
    <row r="219" spans="1:36">
      <c r="A219" s="70" t="s">
        <v>301</v>
      </c>
      <c r="B219" s="70" t="s">
        <v>450</v>
      </c>
      <c r="C219" s="70"/>
      <c r="D219" s="70"/>
      <c r="E219" s="70"/>
      <c r="F219" s="70"/>
      <c r="G219" s="70"/>
      <c r="H219" s="70"/>
      <c r="I219" s="70"/>
      <c r="J219" s="70"/>
      <c r="K219" s="70"/>
      <c r="L219" s="70"/>
      <c r="M219" s="70"/>
      <c r="N219" s="70"/>
      <c r="O219" s="71"/>
      <c r="P219" s="71"/>
      <c r="Q219" s="71"/>
      <c r="R219" s="70"/>
      <c r="S219" s="70"/>
      <c r="T219" s="70"/>
      <c r="U219" s="70"/>
      <c r="V219" s="70"/>
      <c r="W219" s="70"/>
      <c r="X219" s="70"/>
      <c r="Y219" s="70"/>
      <c r="AD219" s="247"/>
      <c r="AF219" s="248"/>
      <c r="AG219" s="248"/>
      <c r="AH219" s="247"/>
      <c r="AI219" s="247"/>
      <c r="AJ219" s="246"/>
    </row>
    <row r="220" spans="1:36">
      <c r="A220" s="70" t="s">
        <v>301</v>
      </c>
      <c r="B220" s="70" t="s">
        <v>451</v>
      </c>
      <c r="C220" s="70"/>
      <c r="D220" s="70"/>
      <c r="E220" s="70"/>
      <c r="F220" s="70"/>
      <c r="G220" s="70"/>
      <c r="H220" s="70"/>
      <c r="I220" s="70"/>
      <c r="J220" s="70"/>
      <c r="K220" s="70"/>
      <c r="L220" s="70"/>
      <c r="M220" s="70"/>
      <c r="N220" s="70"/>
      <c r="O220" s="71"/>
      <c r="P220" s="71"/>
      <c r="Q220" s="71"/>
      <c r="R220" s="70"/>
      <c r="S220" s="70"/>
      <c r="T220" s="70"/>
      <c r="U220" s="70"/>
      <c r="V220" s="70"/>
      <c r="W220" s="70"/>
      <c r="X220" s="70"/>
      <c r="Y220" s="70"/>
      <c r="AD220" s="247"/>
      <c r="AF220" s="248"/>
      <c r="AG220" s="248"/>
      <c r="AH220" s="247"/>
      <c r="AI220" s="247"/>
      <c r="AJ220" s="246"/>
    </row>
    <row r="221" spans="1:36">
      <c r="A221" s="70" t="s">
        <v>301</v>
      </c>
      <c r="B221" s="70" t="s">
        <v>452</v>
      </c>
      <c r="C221" s="70"/>
      <c r="D221" s="70"/>
      <c r="E221" s="70"/>
      <c r="F221" s="70"/>
      <c r="G221" s="70"/>
      <c r="H221" s="70"/>
      <c r="I221" s="70"/>
      <c r="J221" s="70"/>
      <c r="K221" s="70"/>
      <c r="L221" s="70"/>
      <c r="M221" s="70"/>
      <c r="N221" s="70"/>
      <c r="O221" s="71"/>
      <c r="P221" s="71"/>
      <c r="Q221" s="71"/>
      <c r="R221" s="70"/>
      <c r="S221" s="70"/>
      <c r="T221" s="70"/>
      <c r="U221" s="70"/>
      <c r="V221" s="70"/>
      <c r="W221" s="70"/>
      <c r="X221" s="70"/>
      <c r="Y221" s="70"/>
      <c r="AD221" s="247"/>
      <c r="AF221" s="248"/>
      <c r="AG221" s="248"/>
      <c r="AH221" s="247"/>
      <c r="AI221" s="247"/>
      <c r="AJ221" s="246"/>
    </row>
    <row r="222" spans="1:36">
      <c r="A222" s="70" t="s">
        <v>301</v>
      </c>
      <c r="B222" s="70" t="s">
        <v>453</v>
      </c>
      <c r="C222" s="70"/>
      <c r="D222" s="70"/>
      <c r="E222" s="70"/>
      <c r="F222" s="70"/>
      <c r="G222" s="70"/>
      <c r="H222" s="70"/>
      <c r="I222" s="70"/>
      <c r="J222" s="70"/>
      <c r="K222" s="70"/>
      <c r="N222" s="70"/>
      <c r="O222" s="71"/>
      <c r="P222" s="71"/>
      <c r="Q222" s="71"/>
      <c r="R222" s="70"/>
      <c r="S222" s="70"/>
      <c r="T222" s="70"/>
      <c r="U222" s="70"/>
      <c r="V222" s="70"/>
      <c r="W222" s="70"/>
      <c r="X222" s="70"/>
      <c r="Y222" s="70"/>
      <c r="AD222" s="247"/>
      <c r="AF222" s="248"/>
      <c r="AG222" s="248"/>
      <c r="AH222" s="247"/>
      <c r="AI222" s="247"/>
      <c r="AJ222" s="246"/>
    </row>
    <row r="223" spans="1:36">
      <c r="A223" s="70" t="s">
        <v>301</v>
      </c>
      <c r="B223" s="70" t="s">
        <v>454</v>
      </c>
      <c r="C223" s="70"/>
      <c r="D223" s="70"/>
      <c r="E223" s="70"/>
      <c r="F223" s="70"/>
      <c r="G223" s="70"/>
      <c r="H223" s="70"/>
      <c r="I223" s="70"/>
      <c r="J223" s="70"/>
      <c r="K223" s="70"/>
      <c r="N223" s="70"/>
      <c r="O223" s="71"/>
      <c r="P223" s="71"/>
      <c r="Q223" s="71"/>
      <c r="R223" s="70"/>
      <c r="S223" s="70"/>
      <c r="T223" s="70"/>
      <c r="U223" s="70"/>
      <c r="V223" s="70"/>
      <c r="W223" s="70"/>
      <c r="X223" s="70"/>
      <c r="Y223" s="70"/>
      <c r="AD223" s="247"/>
      <c r="AF223" s="248"/>
      <c r="AG223" s="248"/>
      <c r="AH223" s="247"/>
      <c r="AI223" s="247"/>
      <c r="AJ223" s="246"/>
    </row>
    <row r="224" spans="1:36">
      <c r="A224" s="70" t="s">
        <v>301</v>
      </c>
      <c r="B224" s="70" t="s">
        <v>455</v>
      </c>
      <c r="C224" s="70"/>
      <c r="D224" s="70"/>
      <c r="E224" s="70"/>
      <c r="F224" s="70"/>
      <c r="G224" s="70"/>
      <c r="H224" s="70"/>
      <c r="I224" s="70"/>
      <c r="J224" s="70"/>
      <c r="K224" s="70"/>
      <c r="N224" s="70"/>
      <c r="O224" s="71"/>
      <c r="P224" s="71"/>
      <c r="Q224" s="71"/>
      <c r="R224" s="70"/>
      <c r="S224" s="70"/>
      <c r="T224" s="70"/>
      <c r="U224" s="70"/>
      <c r="V224" s="70"/>
      <c r="W224" s="70"/>
      <c r="X224" s="70"/>
      <c r="Y224" s="70"/>
      <c r="AD224" s="247"/>
      <c r="AF224" s="248"/>
      <c r="AG224" s="248"/>
      <c r="AH224" s="247"/>
      <c r="AI224" s="247"/>
      <c r="AJ224" s="246"/>
    </row>
    <row r="225" spans="1:36">
      <c r="A225" s="70" t="s">
        <v>301</v>
      </c>
      <c r="B225" s="70" t="s">
        <v>456</v>
      </c>
      <c r="C225" s="70"/>
      <c r="E225" s="70"/>
      <c r="F225" s="70"/>
      <c r="G225" s="70"/>
      <c r="H225" s="70"/>
      <c r="I225" s="70"/>
      <c r="J225" s="70"/>
      <c r="K225" s="70"/>
      <c r="U225" s="70"/>
      <c r="V225" s="70"/>
      <c r="W225" s="70"/>
      <c r="X225" s="70"/>
      <c r="Y225" s="70"/>
      <c r="AD225" s="247"/>
      <c r="AF225" s="248"/>
      <c r="AG225" s="248"/>
      <c r="AH225" s="247"/>
      <c r="AI225" s="247"/>
      <c r="AJ225" s="246"/>
    </row>
    <row r="226" spans="1:36">
      <c r="A226" s="70" t="s">
        <v>301</v>
      </c>
      <c r="B226" s="70" t="s">
        <v>457</v>
      </c>
      <c r="C226" s="70"/>
      <c r="E226" s="70"/>
      <c r="F226" s="70"/>
      <c r="G226" s="70"/>
      <c r="H226" s="70"/>
      <c r="I226" s="70"/>
      <c r="J226" s="70"/>
      <c r="K226" s="70"/>
      <c r="U226" s="70"/>
      <c r="V226" s="70"/>
      <c r="W226" s="70"/>
      <c r="X226" s="70"/>
      <c r="Y226" s="70"/>
      <c r="AD226" s="247"/>
      <c r="AF226" s="248"/>
      <c r="AG226" s="248"/>
      <c r="AH226" s="247"/>
      <c r="AI226" s="247"/>
      <c r="AJ226" s="246"/>
    </row>
    <row r="227" spans="1:36">
      <c r="A227" s="70" t="s">
        <v>301</v>
      </c>
      <c r="B227" s="70" t="s">
        <v>458</v>
      </c>
      <c r="C227" s="70"/>
      <c r="E227" s="70"/>
      <c r="F227" s="70"/>
      <c r="G227" s="70"/>
      <c r="H227" s="70"/>
      <c r="I227" s="70"/>
      <c r="J227" s="70"/>
      <c r="K227" s="70"/>
      <c r="U227" s="70"/>
      <c r="V227" s="70"/>
      <c r="W227" s="70"/>
      <c r="X227" s="70"/>
      <c r="Y227" s="70"/>
      <c r="AD227" s="247"/>
      <c r="AF227" s="248"/>
      <c r="AG227" s="248"/>
      <c r="AH227" s="247"/>
      <c r="AI227" s="247"/>
      <c r="AJ227" s="246"/>
    </row>
    <row r="228" spans="1:36">
      <c r="A228" s="70" t="s">
        <v>301</v>
      </c>
      <c r="B228" s="70" t="s">
        <v>459</v>
      </c>
      <c r="C228" s="70"/>
      <c r="E228" s="70"/>
      <c r="F228" s="70"/>
      <c r="G228" s="70"/>
      <c r="H228" s="70"/>
      <c r="I228" s="70"/>
      <c r="J228" s="70"/>
      <c r="K228" s="70"/>
      <c r="U228" s="70"/>
      <c r="V228" s="70"/>
      <c r="W228" s="70"/>
      <c r="X228" s="70"/>
      <c r="Y228" s="70"/>
      <c r="AD228" s="247"/>
      <c r="AF228" s="248"/>
      <c r="AG228" s="248"/>
      <c r="AH228" s="247"/>
      <c r="AI228" s="247"/>
      <c r="AJ228" s="246"/>
    </row>
    <row r="229" spans="1:36">
      <c r="A229" s="70" t="s">
        <v>301</v>
      </c>
      <c r="B229" s="70" t="s">
        <v>460</v>
      </c>
      <c r="C229" s="70"/>
      <c r="E229" s="70"/>
      <c r="F229" s="70"/>
      <c r="G229" s="70"/>
      <c r="H229" s="70"/>
      <c r="I229" s="70"/>
      <c r="J229" s="70"/>
      <c r="K229" s="70"/>
      <c r="U229" s="70"/>
      <c r="V229" s="70"/>
      <c r="W229" s="70"/>
      <c r="X229" s="70"/>
      <c r="Y229" s="70"/>
      <c r="AD229" s="247"/>
      <c r="AF229" s="248"/>
      <c r="AG229" s="248"/>
      <c r="AH229" s="247"/>
      <c r="AI229" s="247"/>
      <c r="AJ229" s="246"/>
    </row>
    <row r="230" spans="1:36">
      <c r="A230" s="70" t="s">
        <v>301</v>
      </c>
      <c r="B230" s="70" t="s">
        <v>461</v>
      </c>
      <c r="C230" s="70"/>
      <c r="E230" s="70"/>
      <c r="F230" s="70"/>
      <c r="G230" s="70"/>
      <c r="H230" s="70"/>
      <c r="I230" s="70"/>
      <c r="J230" s="70"/>
      <c r="K230" s="70"/>
      <c r="U230" s="70"/>
      <c r="V230" s="70"/>
      <c r="W230" s="70"/>
      <c r="X230" s="70"/>
      <c r="Y230" s="70"/>
      <c r="AD230" s="247"/>
      <c r="AF230" s="248"/>
      <c r="AG230" s="248"/>
      <c r="AH230" s="247"/>
      <c r="AI230" s="247"/>
      <c r="AJ230" s="246"/>
    </row>
    <row r="231" spans="1:36">
      <c r="A231" s="70" t="s">
        <v>301</v>
      </c>
      <c r="B231" s="70" t="s">
        <v>462</v>
      </c>
      <c r="C231" s="70"/>
      <c r="E231" s="70"/>
      <c r="F231" s="70"/>
      <c r="G231" s="70"/>
      <c r="H231" s="70"/>
      <c r="I231" s="70"/>
      <c r="J231" s="70"/>
      <c r="K231" s="70"/>
      <c r="U231" s="70"/>
      <c r="V231" s="70"/>
      <c r="W231" s="70"/>
      <c r="X231" s="70"/>
      <c r="Y231" s="70"/>
      <c r="AD231" s="247"/>
      <c r="AF231" s="248"/>
      <c r="AG231" s="248"/>
      <c r="AH231" s="247"/>
      <c r="AI231" s="247"/>
      <c r="AJ231" s="246"/>
    </row>
    <row r="232" spans="1:36">
      <c r="A232" s="70" t="s">
        <v>301</v>
      </c>
      <c r="B232" s="70" t="s">
        <v>463</v>
      </c>
      <c r="C232" s="70"/>
      <c r="E232" s="70"/>
      <c r="F232" s="70"/>
      <c r="G232" s="70"/>
      <c r="H232" s="70"/>
      <c r="I232" s="70"/>
      <c r="J232" s="70"/>
      <c r="K232" s="70"/>
      <c r="U232" s="70"/>
      <c r="V232" s="70"/>
      <c r="W232" s="70"/>
      <c r="X232" s="70"/>
      <c r="Y232" s="70"/>
      <c r="AD232" s="247"/>
      <c r="AF232" s="248"/>
      <c r="AG232" s="248"/>
      <c r="AH232" s="247"/>
      <c r="AI232" s="247"/>
      <c r="AJ232" s="246"/>
    </row>
    <row r="233" spans="1:36">
      <c r="A233" s="70" t="s">
        <v>301</v>
      </c>
      <c r="B233" s="70" t="s">
        <v>464</v>
      </c>
      <c r="C233" s="70"/>
      <c r="E233" s="70"/>
      <c r="F233" s="70"/>
      <c r="G233" s="70"/>
      <c r="H233" s="70"/>
      <c r="I233" s="70"/>
      <c r="J233" s="70"/>
      <c r="K233" s="70"/>
      <c r="U233" s="70"/>
      <c r="V233" s="70"/>
      <c r="W233" s="70"/>
      <c r="X233" s="70"/>
      <c r="Y233" s="70"/>
      <c r="AD233" s="247"/>
      <c r="AF233" s="248"/>
      <c r="AG233" s="248"/>
      <c r="AH233" s="247"/>
      <c r="AI233" s="247"/>
      <c r="AJ233" s="246"/>
    </row>
    <row r="234" spans="1:36">
      <c r="A234" s="70" t="s">
        <v>301</v>
      </c>
      <c r="B234" s="70" t="s">
        <v>465</v>
      </c>
      <c r="C234" s="70"/>
      <c r="E234" s="70"/>
      <c r="F234" s="70"/>
      <c r="G234" s="70"/>
      <c r="H234" s="70"/>
      <c r="I234" s="70"/>
      <c r="J234" s="70"/>
      <c r="K234" s="70"/>
      <c r="U234" s="70"/>
      <c r="V234" s="70"/>
      <c r="W234" s="70"/>
      <c r="X234" s="70"/>
      <c r="Y234" s="70"/>
      <c r="AD234" s="247"/>
      <c r="AF234" s="248"/>
      <c r="AG234" s="248"/>
      <c r="AH234" s="247"/>
      <c r="AI234" s="247"/>
      <c r="AJ234" s="246"/>
    </row>
    <row r="235" spans="1:36">
      <c r="A235" s="70" t="s">
        <v>301</v>
      </c>
      <c r="B235" s="70" t="s">
        <v>466</v>
      </c>
      <c r="C235" s="70"/>
      <c r="E235" s="70"/>
      <c r="F235" s="70"/>
      <c r="G235" s="70"/>
      <c r="H235" s="70"/>
      <c r="I235" s="70"/>
      <c r="J235" s="70"/>
      <c r="K235" s="70"/>
      <c r="U235" s="70"/>
      <c r="V235" s="70"/>
      <c r="W235" s="70"/>
      <c r="X235" s="70"/>
      <c r="Y235" s="70"/>
      <c r="AD235" s="247"/>
      <c r="AF235" s="248"/>
      <c r="AG235" s="248"/>
      <c r="AH235" s="247"/>
      <c r="AI235" s="247"/>
      <c r="AJ235" s="246"/>
    </row>
    <row r="236" spans="1:36">
      <c r="A236" s="70" t="s">
        <v>301</v>
      </c>
      <c r="B236" s="70" t="s">
        <v>467</v>
      </c>
      <c r="C236" s="70"/>
      <c r="E236" s="70"/>
      <c r="F236" s="70"/>
      <c r="G236" s="70"/>
      <c r="H236" s="70"/>
      <c r="I236" s="70"/>
      <c r="J236" s="70"/>
      <c r="K236" s="70"/>
      <c r="U236" s="70"/>
      <c r="V236" s="70"/>
      <c r="W236" s="70"/>
      <c r="X236" s="70"/>
      <c r="Y236" s="70"/>
      <c r="AD236" s="247"/>
      <c r="AF236" s="248"/>
      <c r="AG236" s="248"/>
      <c r="AH236" s="247"/>
      <c r="AI236" s="247"/>
      <c r="AJ236" s="246"/>
    </row>
    <row r="237" spans="1:36">
      <c r="A237" s="70" t="s">
        <v>301</v>
      </c>
      <c r="B237" s="70" t="s">
        <v>468</v>
      </c>
      <c r="C237" s="70"/>
      <c r="E237" s="70"/>
      <c r="F237" s="70"/>
      <c r="G237" s="70"/>
      <c r="H237" s="70"/>
      <c r="I237" s="70"/>
      <c r="J237" s="70"/>
      <c r="K237" s="70"/>
      <c r="U237" s="70"/>
      <c r="V237" s="70"/>
      <c r="W237" s="70"/>
      <c r="X237" s="70"/>
      <c r="Y237" s="70"/>
      <c r="AD237" s="247"/>
      <c r="AF237" s="248"/>
      <c r="AG237" s="248"/>
      <c r="AH237" s="247"/>
      <c r="AI237" s="247"/>
      <c r="AJ237" s="246"/>
    </row>
    <row r="238" spans="1:36">
      <c r="A238" s="70" t="s">
        <v>301</v>
      </c>
      <c r="B238" s="70" t="s">
        <v>469</v>
      </c>
      <c r="C238" s="70"/>
      <c r="E238" s="70"/>
      <c r="F238" s="70"/>
      <c r="G238" s="70"/>
      <c r="H238" s="70"/>
      <c r="I238" s="70"/>
      <c r="J238" s="70"/>
      <c r="K238" s="70"/>
      <c r="U238" s="70"/>
      <c r="V238" s="70"/>
      <c r="W238" s="70"/>
      <c r="X238" s="70"/>
      <c r="Y238" s="70"/>
      <c r="AD238" s="247"/>
      <c r="AF238" s="248"/>
      <c r="AG238" s="248"/>
      <c r="AH238" s="247"/>
      <c r="AI238" s="247"/>
      <c r="AJ238" s="246"/>
    </row>
    <row r="239" spans="1:36">
      <c r="A239" s="70" t="s">
        <v>301</v>
      </c>
      <c r="B239" s="70" t="s">
        <v>470</v>
      </c>
      <c r="C239" s="70"/>
      <c r="E239" s="70"/>
      <c r="F239" s="70"/>
      <c r="G239" s="70"/>
      <c r="H239" s="70"/>
      <c r="I239" s="70"/>
      <c r="J239" s="70"/>
      <c r="K239" s="70"/>
      <c r="U239" s="70"/>
      <c r="V239" s="70"/>
      <c r="W239" s="70"/>
      <c r="X239" s="70"/>
      <c r="Y239" s="70"/>
      <c r="AD239" s="247"/>
      <c r="AF239" s="248"/>
      <c r="AG239" s="248"/>
      <c r="AH239" s="247"/>
      <c r="AI239" s="247"/>
      <c r="AJ239" s="246"/>
    </row>
    <row r="240" spans="1:36">
      <c r="A240" s="70" t="s">
        <v>301</v>
      </c>
      <c r="B240" s="70" t="s">
        <v>471</v>
      </c>
      <c r="C240" s="70"/>
      <c r="E240" s="70"/>
      <c r="F240" s="70"/>
      <c r="G240" s="70"/>
      <c r="H240" s="70"/>
      <c r="I240" s="70"/>
      <c r="J240" s="70"/>
      <c r="K240" s="70"/>
      <c r="U240" s="70"/>
      <c r="V240" s="70"/>
      <c r="W240" s="70"/>
      <c r="X240" s="70"/>
      <c r="Y240" s="70"/>
      <c r="AD240" s="247"/>
      <c r="AF240" s="248"/>
      <c r="AG240" s="248"/>
      <c r="AH240" s="247"/>
      <c r="AI240" s="247"/>
      <c r="AJ240" s="246"/>
    </row>
    <row r="241" spans="1:36">
      <c r="A241" s="70" t="s">
        <v>301</v>
      </c>
      <c r="B241" s="70" t="s">
        <v>472</v>
      </c>
      <c r="C241" s="70"/>
      <c r="E241" s="70"/>
      <c r="F241" s="70"/>
      <c r="G241" s="70"/>
      <c r="H241" s="70"/>
      <c r="I241" s="70"/>
      <c r="J241" s="70"/>
      <c r="K241" s="70"/>
      <c r="U241" s="70"/>
      <c r="V241" s="70"/>
      <c r="W241" s="70"/>
      <c r="X241" s="70"/>
      <c r="Y241" s="70"/>
      <c r="AD241" s="247"/>
      <c r="AF241" s="248"/>
      <c r="AG241" s="248"/>
      <c r="AH241" s="247"/>
      <c r="AI241" s="247"/>
      <c r="AJ241" s="246"/>
    </row>
    <row r="242" spans="1:36">
      <c r="A242" s="70" t="s">
        <v>301</v>
      </c>
      <c r="B242" s="70" t="s">
        <v>473</v>
      </c>
      <c r="C242" s="70"/>
      <c r="E242" s="70"/>
      <c r="F242" s="70"/>
      <c r="G242" s="70"/>
      <c r="H242" s="70"/>
      <c r="I242" s="70"/>
      <c r="J242" s="70"/>
      <c r="K242" s="70"/>
      <c r="U242" s="70"/>
      <c r="V242" s="70"/>
      <c r="W242" s="70"/>
      <c r="X242" s="70"/>
      <c r="Y242" s="70"/>
      <c r="AD242" s="247"/>
      <c r="AF242" s="248"/>
      <c r="AG242" s="248"/>
      <c r="AH242" s="247"/>
      <c r="AI242" s="247"/>
      <c r="AJ242" s="246"/>
    </row>
    <row r="243" spans="1:36">
      <c r="V243" s="70"/>
    </row>
    <row r="244" spans="1:36">
      <c r="V244" s="70"/>
    </row>
    <row r="245" spans="1:36">
      <c r="V245" s="70"/>
    </row>
    <row r="246" spans="1:36">
      <c r="V246" s="70"/>
    </row>
    <row r="255" spans="1:36">
      <c r="A255" s="70" t="s">
        <v>126</v>
      </c>
      <c r="B255" s="70" t="s">
        <v>558</v>
      </c>
    </row>
    <row r="256" spans="1:36">
      <c r="A256" s="70" t="s">
        <v>173</v>
      </c>
      <c r="B256" s="70" t="s">
        <v>616</v>
      </c>
    </row>
    <row r="257" spans="1:2">
      <c r="A257" s="70" t="s">
        <v>796</v>
      </c>
      <c r="B257" s="70" t="s">
        <v>504</v>
      </c>
    </row>
    <row r="258" spans="1:2">
      <c r="A258" s="70" t="s">
        <v>797</v>
      </c>
      <c r="B258" s="70" t="s">
        <v>502</v>
      </c>
    </row>
    <row r="259" spans="1:2">
      <c r="A259" s="70" t="s">
        <v>127</v>
      </c>
      <c r="B259" s="70" t="s">
        <v>559</v>
      </c>
    </row>
    <row r="260" spans="1:2">
      <c r="A260" s="70" t="s">
        <v>151</v>
      </c>
      <c r="B260" s="70" t="s">
        <v>589</v>
      </c>
    </row>
    <row r="261" spans="1:2">
      <c r="A261" s="70" t="s">
        <v>128</v>
      </c>
      <c r="B261" s="70" t="s">
        <v>560</v>
      </c>
    </row>
    <row r="262" spans="1:2">
      <c r="A262" s="70" t="s">
        <v>798</v>
      </c>
      <c r="B262" s="70" t="s">
        <v>503</v>
      </c>
    </row>
    <row r="263" spans="1:2">
      <c r="A263" s="70" t="s">
        <v>799</v>
      </c>
      <c r="B263" s="70" t="s">
        <v>505</v>
      </c>
    </row>
    <row r="264" spans="1:2">
      <c r="A264" s="70" t="s">
        <v>800</v>
      </c>
      <c r="B264" s="70" t="s">
        <v>591</v>
      </c>
    </row>
    <row r="265" spans="1:2">
      <c r="A265" s="70" t="s">
        <v>166</v>
      </c>
      <c r="B265" s="70" t="s">
        <v>608</v>
      </c>
    </row>
    <row r="266" spans="1:2">
      <c r="A266" s="70" t="s">
        <v>129</v>
      </c>
      <c r="B266" s="70" t="s">
        <v>561</v>
      </c>
    </row>
    <row r="267" spans="1:2">
      <c r="A267" s="70" t="s">
        <v>801</v>
      </c>
      <c r="B267" s="70" t="s">
        <v>554</v>
      </c>
    </row>
    <row r="268" spans="1:2">
      <c r="A268" s="70" t="s">
        <v>802</v>
      </c>
      <c r="B268" s="70" t="s">
        <v>556</v>
      </c>
    </row>
    <row r="269" spans="1:2">
      <c r="A269" s="70" t="s">
        <v>130</v>
      </c>
      <c r="B269" s="70" t="s">
        <v>562</v>
      </c>
    </row>
    <row r="270" spans="1:2">
      <c r="A270" s="70" t="s">
        <v>131</v>
      </c>
      <c r="B270" s="70" t="s">
        <v>563</v>
      </c>
    </row>
    <row r="271" spans="1:2">
      <c r="A271" s="70" t="s">
        <v>803</v>
      </c>
      <c r="B271" s="70" t="s">
        <v>519</v>
      </c>
    </row>
    <row r="272" spans="1:2">
      <c r="A272" s="70" t="s">
        <v>804</v>
      </c>
      <c r="B272" s="70" t="s">
        <v>529</v>
      </c>
    </row>
    <row r="273" spans="1:2">
      <c r="A273" s="70" t="s">
        <v>152</v>
      </c>
      <c r="B273" s="70" t="s">
        <v>794</v>
      </c>
    </row>
    <row r="274" spans="1:2">
      <c r="A274" s="70" t="s">
        <v>805</v>
      </c>
      <c r="B274" s="70" t="s">
        <v>511</v>
      </c>
    </row>
    <row r="275" spans="1:2">
      <c r="A275" s="70" t="s">
        <v>806</v>
      </c>
      <c r="B275" s="70" t="s">
        <v>510</v>
      </c>
    </row>
    <row r="276" spans="1:2">
      <c r="A276" s="70" t="s">
        <v>807</v>
      </c>
      <c r="B276" s="70" t="s">
        <v>522</v>
      </c>
    </row>
    <row r="277" spans="1:2">
      <c r="A277" s="70" t="s">
        <v>153</v>
      </c>
      <c r="B277" s="70" t="s">
        <v>592</v>
      </c>
    </row>
    <row r="278" spans="1:2">
      <c r="A278" s="70" t="s">
        <v>808</v>
      </c>
      <c r="B278" s="70" t="s">
        <v>524</v>
      </c>
    </row>
    <row r="279" spans="1:2">
      <c r="A279" s="70" t="s">
        <v>809</v>
      </c>
      <c r="B279" s="70" t="s">
        <v>515</v>
      </c>
    </row>
    <row r="280" spans="1:2">
      <c r="A280" s="70" t="s">
        <v>810</v>
      </c>
      <c r="B280" s="70" t="s">
        <v>523</v>
      </c>
    </row>
    <row r="281" spans="1:2">
      <c r="A281" s="70" t="s">
        <v>811</v>
      </c>
      <c r="B281" s="70" t="s">
        <v>564</v>
      </c>
    </row>
    <row r="282" spans="1:2">
      <c r="A282" s="70" t="s">
        <v>792</v>
      </c>
      <c r="B282" s="70" t="s">
        <v>514</v>
      </c>
    </row>
    <row r="283" spans="1:2">
      <c r="A283" s="70" t="s">
        <v>132</v>
      </c>
      <c r="B283" s="70" t="s">
        <v>565</v>
      </c>
    </row>
    <row r="284" spans="1:2">
      <c r="A284" s="70" t="s">
        <v>133</v>
      </c>
      <c r="B284" s="70" t="s">
        <v>566</v>
      </c>
    </row>
    <row r="285" spans="1:2">
      <c r="A285" s="70" t="s">
        <v>812</v>
      </c>
      <c r="B285" s="70" t="s">
        <v>517</v>
      </c>
    </row>
    <row r="286" spans="1:2">
      <c r="A286" s="70" t="s">
        <v>134</v>
      </c>
      <c r="B286" s="70" t="s">
        <v>567</v>
      </c>
    </row>
    <row r="287" spans="1:2">
      <c r="A287" s="70" t="s">
        <v>644</v>
      </c>
      <c r="B287" s="70" t="s">
        <v>603</v>
      </c>
    </row>
    <row r="288" spans="1:2">
      <c r="A288" s="70" t="s">
        <v>813</v>
      </c>
      <c r="B288" s="70" t="s">
        <v>516</v>
      </c>
    </row>
    <row r="289" spans="1:2">
      <c r="A289" s="70" t="s">
        <v>814</v>
      </c>
      <c r="B289" s="70" t="s">
        <v>547</v>
      </c>
    </row>
    <row r="290" spans="1:2">
      <c r="A290" s="70" t="s">
        <v>815</v>
      </c>
      <c r="B290" s="70" t="s">
        <v>595</v>
      </c>
    </row>
    <row r="291" spans="1:2">
      <c r="A291" s="70" t="s">
        <v>135</v>
      </c>
      <c r="B291" s="70" t="s">
        <v>568</v>
      </c>
    </row>
    <row r="292" spans="1:2">
      <c r="A292" s="70" t="s">
        <v>816</v>
      </c>
      <c r="B292" s="70" t="s">
        <v>526</v>
      </c>
    </row>
    <row r="293" spans="1:2">
      <c r="A293" s="70" t="s">
        <v>817</v>
      </c>
      <c r="B293" s="70" t="s">
        <v>569</v>
      </c>
    </row>
    <row r="294" spans="1:2">
      <c r="A294" s="70" t="s">
        <v>160</v>
      </c>
      <c r="B294" s="70" t="s">
        <v>602</v>
      </c>
    </row>
    <row r="295" spans="1:2">
      <c r="A295" s="70" t="s">
        <v>818</v>
      </c>
      <c r="B295" s="70" t="s">
        <v>570</v>
      </c>
    </row>
    <row r="296" spans="1:2">
      <c r="A296" s="70" t="s">
        <v>819</v>
      </c>
      <c r="B296" s="70" t="s">
        <v>528</v>
      </c>
    </row>
    <row r="297" spans="1:2">
      <c r="A297" s="70" t="s">
        <v>158</v>
      </c>
      <c r="B297" s="70" t="s">
        <v>600</v>
      </c>
    </row>
    <row r="298" spans="1:2">
      <c r="A298" s="70" t="s">
        <v>136</v>
      </c>
      <c r="B298" s="70" t="s">
        <v>571</v>
      </c>
    </row>
    <row r="299" spans="1:2">
      <c r="A299" s="70" t="s">
        <v>159</v>
      </c>
      <c r="B299" s="70" t="s">
        <v>601</v>
      </c>
    </row>
    <row r="300" spans="1:2">
      <c r="A300" s="70" t="s">
        <v>820</v>
      </c>
      <c r="B300" s="70" t="s">
        <v>527</v>
      </c>
    </row>
    <row r="301" spans="1:2">
      <c r="A301" s="70" t="s">
        <v>821</v>
      </c>
      <c r="B301" s="70" t="s">
        <v>593</v>
      </c>
    </row>
    <row r="302" spans="1:2">
      <c r="A302" s="70" t="s">
        <v>487</v>
      </c>
      <c r="B302" s="70" t="s">
        <v>548</v>
      </c>
    </row>
    <row r="303" spans="1:2">
      <c r="A303" s="70" t="s">
        <v>822</v>
      </c>
      <c r="B303" s="70" t="s">
        <v>546</v>
      </c>
    </row>
    <row r="304" spans="1:2">
      <c r="A304" s="70" t="s">
        <v>137</v>
      </c>
      <c r="B304" s="70" t="s">
        <v>572</v>
      </c>
    </row>
    <row r="305" spans="1:2">
      <c r="A305" s="70" t="s">
        <v>163</v>
      </c>
      <c r="B305" s="70" t="s">
        <v>605</v>
      </c>
    </row>
    <row r="306" spans="1:2">
      <c r="A306" s="70" t="s">
        <v>164</v>
      </c>
      <c r="B306" s="70" t="s">
        <v>606</v>
      </c>
    </row>
    <row r="307" spans="1:2">
      <c r="A307" s="70" t="s">
        <v>165</v>
      </c>
      <c r="B307" s="70" t="s">
        <v>607</v>
      </c>
    </row>
    <row r="308" spans="1:2">
      <c r="A308" s="70" t="s">
        <v>823</v>
      </c>
      <c r="B308" s="70" t="s">
        <v>795</v>
      </c>
    </row>
    <row r="309" spans="1:2">
      <c r="A309" s="70" t="s">
        <v>138</v>
      </c>
      <c r="B309" s="70" t="s">
        <v>573</v>
      </c>
    </row>
    <row r="310" spans="1:2">
      <c r="A310" s="70" t="s">
        <v>824</v>
      </c>
      <c r="B310" s="70" t="s">
        <v>594</v>
      </c>
    </row>
    <row r="311" spans="1:2">
      <c r="A311" s="70" t="s">
        <v>825</v>
      </c>
      <c r="B311" s="70" t="s">
        <v>549</v>
      </c>
    </row>
    <row r="312" spans="1:2">
      <c r="A312" s="70" t="s">
        <v>162</v>
      </c>
      <c r="B312" s="70" t="s">
        <v>604</v>
      </c>
    </row>
    <row r="313" spans="1:2">
      <c r="A313" s="70" t="s">
        <v>826</v>
      </c>
      <c r="B313" s="70" t="s">
        <v>551</v>
      </c>
    </row>
    <row r="314" spans="1:2">
      <c r="A314" s="70" t="s">
        <v>827</v>
      </c>
      <c r="B314" s="70" t="s">
        <v>574</v>
      </c>
    </row>
    <row r="315" spans="1:2">
      <c r="A315" s="70" t="s">
        <v>828</v>
      </c>
      <c r="B315" s="70" t="s">
        <v>550</v>
      </c>
    </row>
    <row r="316" spans="1:2">
      <c r="A316" s="70" t="s">
        <v>829</v>
      </c>
      <c r="B316" s="70" t="s">
        <v>512</v>
      </c>
    </row>
    <row r="317" spans="1:2">
      <c r="A317" s="70" t="s">
        <v>830</v>
      </c>
      <c r="B317" s="70" t="s">
        <v>513</v>
      </c>
    </row>
    <row r="318" spans="1:2">
      <c r="A318" s="70" t="s">
        <v>171</v>
      </c>
      <c r="B318" s="70" t="s">
        <v>518</v>
      </c>
    </row>
    <row r="319" spans="1:2">
      <c r="A319" s="70" t="s">
        <v>831</v>
      </c>
      <c r="B319" s="70" t="s">
        <v>614</v>
      </c>
    </row>
    <row r="320" spans="1:2">
      <c r="A320" s="70" t="s">
        <v>139</v>
      </c>
      <c r="B320" s="70" t="s">
        <v>552</v>
      </c>
    </row>
    <row r="321" spans="1:2">
      <c r="A321" s="70" t="s">
        <v>832</v>
      </c>
      <c r="B321" s="70" t="s">
        <v>575</v>
      </c>
    </row>
    <row r="322" spans="1:2">
      <c r="A322" s="70" t="s">
        <v>833</v>
      </c>
      <c r="B322" s="70" t="s">
        <v>535</v>
      </c>
    </row>
    <row r="323" spans="1:2">
      <c r="A323" s="70" t="s">
        <v>167</v>
      </c>
      <c r="B323" s="70" t="s">
        <v>534</v>
      </c>
    </row>
    <row r="324" spans="1:2">
      <c r="A324" s="70" t="s">
        <v>834</v>
      </c>
      <c r="B324" s="70" t="s">
        <v>609</v>
      </c>
    </row>
    <row r="325" spans="1:2">
      <c r="A325" s="70" t="s">
        <v>168</v>
      </c>
      <c r="B325" s="70" t="s">
        <v>536</v>
      </c>
    </row>
    <row r="326" spans="1:2">
      <c r="A326" s="70" t="s">
        <v>835</v>
      </c>
      <c r="B326" s="70" t="s">
        <v>610</v>
      </c>
    </row>
    <row r="327" spans="1:2">
      <c r="A327" s="70" t="s">
        <v>140</v>
      </c>
      <c r="B327" s="70" t="s">
        <v>509</v>
      </c>
    </row>
    <row r="328" spans="1:2">
      <c r="A328" s="70" t="s">
        <v>141</v>
      </c>
      <c r="B328" s="70" t="s">
        <v>576</v>
      </c>
    </row>
    <row r="329" spans="1:2">
      <c r="A329" s="70" t="s">
        <v>142</v>
      </c>
      <c r="B329" s="70" t="s">
        <v>577</v>
      </c>
    </row>
    <row r="330" spans="1:2">
      <c r="A330" s="70" t="s">
        <v>836</v>
      </c>
      <c r="B330" s="70" t="s">
        <v>578</v>
      </c>
    </row>
    <row r="331" spans="1:2">
      <c r="A331" s="70" t="s">
        <v>837</v>
      </c>
      <c r="B331" s="70" t="s">
        <v>508</v>
      </c>
    </row>
    <row r="332" spans="1:2">
      <c r="A332" s="70" t="s">
        <v>838</v>
      </c>
      <c r="B332" s="70" t="s">
        <v>525</v>
      </c>
    </row>
    <row r="333" spans="1:2">
      <c r="A333" s="70" t="s">
        <v>839</v>
      </c>
      <c r="B333" s="70" t="s">
        <v>537</v>
      </c>
    </row>
    <row r="334" spans="1:2">
      <c r="A334" s="70" t="s">
        <v>169</v>
      </c>
      <c r="B334" s="70" t="s">
        <v>506</v>
      </c>
    </row>
    <row r="335" spans="1:2">
      <c r="A335" s="70" t="s">
        <v>840</v>
      </c>
      <c r="B335" s="70" t="s">
        <v>611</v>
      </c>
    </row>
    <row r="336" spans="1:2">
      <c r="A336" s="70" t="s">
        <v>841</v>
      </c>
      <c r="B336" s="70" t="s">
        <v>538</v>
      </c>
    </row>
    <row r="337" spans="1:2">
      <c r="A337" s="70" t="s">
        <v>842</v>
      </c>
      <c r="B337" s="70" t="s">
        <v>507</v>
      </c>
    </row>
    <row r="338" spans="1:2">
      <c r="A338" s="70" t="s">
        <v>843</v>
      </c>
      <c r="B338" s="70" t="s">
        <v>542</v>
      </c>
    </row>
    <row r="339" spans="1:2">
      <c r="A339" s="70" t="s">
        <v>844</v>
      </c>
      <c r="B339" s="70" t="s">
        <v>520</v>
      </c>
    </row>
    <row r="340" spans="1:2">
      <c r="A340" s="70" t="s">
        <v>845</v>
      </c>
      <c r="B340" s="70" t="s">
        <v>521</v>
      </c>
    </row>
    <row r="341" spans="1:2">
      <c r="A341" s="70" t="s">
        <v>846</v>
      </c>
      <c r="B341" s="70" t="s">
        <v>541</v>
      </c>
    </row>
    <row r="342" spans="1:2">
      <c r="A342" s="70" t="s">
        <v>143</v>
      </c>
      <c r="B342" s="70" t="s">
        <v>539</v>
      </c>
    </row>
    <row r="343" spans="1:2">
      <c r="A343" s="70" t="s">
        <v>144</v>
      </c>
      <c r="B343" s="70" t="s">
        <v>579</v>
      </c>
    </row>
    <row r="344" spans="1:2">
      <c r="A344" s="70" t="s">
        <v>145</v>
      </c>
      <c r="B344" s="70" t="s">
        <v>580</v>
      </c>
    </row>
    <row r="345" spans="1:2">
      <c r="A345" s="70" t="s">
        <v>793</v>
      </c>
      <c r="B345" s="70" t="s">
        <v>581</v>
      </c>
    </row>
    <row r="346" spans="1:2">
      <c r="A346" s="70" t="s">
        <v>847</v>
      </c>
      <c r="B346" s="70" t="s">
        <v>582</v>
      </c>
    </row>
    <row r="347" spans="1:2">
      <c r="A347" s="70" t="s">
        <v>146</v>
      </c>
      <c r="B347" s="70" t="s">
        <v>540</v>
      </c>
    </row>
    <row r="348" spans="1:2">
      <c r="A348" s="70" t="s">
        <v>848</v>
      </c>
      <c r="B348" s="70" t="s">
        <v>583</v>
      </c>
    </row>
    <row r="349" spans="1:2">
      <c r="A349" s="70" t="s">
        <v>172</v>
      </c>
      <c r="B349" s="70" t="s">
        <v>584</v>
      </c>
    </row>
    <row r="350" spans="1:2">
      <c r="A350" s="70" t="s">
        <v>849</v>
      </c>
      <c r="B350" s="70" t="s">
        <v>615</v>
      </c>
    </row>
    <row r="351" spans="1:2">
      <c r="A351" s="70" t="s">
        <v>850</v>
      </c>
      <c r="B351" s="70" t="s">
        <v>553</v>
      </c>
    </row>
    <row r="352" spans="1:2">
      <c r="A352" s="70" t="s">
        <v>147</v>
      </c>
      <c r="B352" s="70" t="s">
        <v>555</v>
      </c>
    </row>
    <row r="353" spans="1:2">
      <c r="A353" s="70" t="s">
        <v>851</v>
      </c>
      <c r="B353" s="70" t="s">
        <v>585</v>
      </c>
    </row>
    <row r="354" spans="1:2">
      <c r="A354" s="70" t="s">
        <v>156</v>
      </c>
      <c r="B354" s="70" t="s">
        <v>533</v>
      </c>
    </row>
    <row r="355" spans="1:2">
      <c r="A355" s="70" t="s">
        <v>154</v>
      </c>
      <c r="B355" s="70" t="s">
        <v>598</v>
      </c>
    </row>
    <row r="356" spans="1:2">
      <c r="A356" s="70" t="s">
        <v>155</v>
      </c>
      <c r="B356" s="70" t="s">
        <v>596</v>
      </c>
    </row>
    <row r="357" spans="1:2">
      <c r="A357" s="70" t="s">
        <v>148</v>
      </c>
      <c r="B357" s="70" t="s">
        <v>597</v>
      </c>
    </row>
    <row r="358" spans="1:2">
      <c r="A358" s="70" t="s">
        <v>175</v>
      </c>
      <c r="B358" s="70" t="s">
        <v>586</v>
      </c>
    </row>
    <row r="359" spans="1:2">
      <c r="A359" s="70" t="s">
        <v>852</v>
      </c>
      <c r="B359" s="70" t="s">
        <v>618</v>
      </c>
    </row>
    <row r="360" spans="1:2">
      <c r="A360" s="70" t="s">
        <v>853</v>
      </c>
      <c r="B360" s="70" t="s">
        <v>532</v>
      </c>
    </row>
    <row r="361" spans="1:2">
      <c r="A361" s="70" t="s">
        <v>149</v>
      </c>
      <c r="B361" s="70" t="s">
        <v>612</v>
      </c>
    </row>
    <row r="362" spans="1:2">
      <c r="A362" s="70" t="s">
        <v>170</v>
      </c>
      <c r="B362" s="70" t="s">
        <v>587</v>
      </c>
    </row>
    <row r="363" spans="1:2">
      <c r="A363" s="70" t="s">
        <v>854</v>
      </c>
      <c r="B363" s="70" t="s">
        <v>613</v>
      </c>
    </row>
    <row r="364" spans="1:2">
      <c r="A364" s="70" t="s">
        <v>150</v>
      </c>
      <c r="B364" s="70" t="s">
        <v>590</v>
      </c>
    </row>
    <row r="365" spans="1:2">
      <c r="A365" s="70" t="s">
        <v>157</v>
      </c>
      <c r="B365" s="70" t="s">
        <v>588</v>
      </c>
    </row>
    <row r="366" spans="1:2">
      <c r="A366" s="70" t="s">
        <v>855</v>
      </c>
      <c r="B366" s="70" t="s">
        <v>599</v>
      </c>
    </row>
    <row r="367" spans="1:2">
      <c r="A367" s="70" t="s">
        <v>856</v>
      </c>
      <c r="B367" s="70" t="s">
        <v>543</v>
      </c>
    </row>
    <row r="368" spans="1:2">
      <c r="A368" s="70" t="s">
        <v>174</v>
      </c>
      <c r="B368" s="70" t="s">
        <v>544</v>
      </c>
    </row>
    <row r="369" spans="1:2">
      <c r="A369" s="70" t="s">
        <v>857</v>
      </c>
      <c r="B369" s="70" t="s">
        <v>617</v>
      </c>
    </row>
    <row r="370" spans="1:2">
      <c r="A370" s="70" t="s">
        <v>858</v>
      </c>
      <c r="B370" s="70" t="s">
        <v>531</v>
      </c>
    </row>
    <row r="371" spans="1:2">
      <c r="A371" s="70" t="s">
        <v>859</v>
      </c>
      <c r="B371" s="70" t="s">
        <v>530</v>
      </c>
    </row>
    <row r="372" spans="1:2">
      <c r="A372" s="70" t="s">
        <v>860</v>
      </c>
      <c r="B372" s="70" t="s">
        <v>545</v>
      </c>
    </row>
    <row r="373" spans="1:2">
      <c r="A373" s="279"/>
      <c r="B373" s="70" t="s">
        <v>557</v>
      </c>
    </row>
    <row r="374" spans="1:2">
      <c r="A374" s="279"/>
      <c r="B374" s="70" t="s">
        <v>786</v>
      </c>
    </row>
    <row r="375" spans="1:2">
      <c r="A375" s="279"/>
      <c r="B375" s="70" t="s">
        <v>787</v>
      </c>
    </row>
    <row r="376" spans="1:2">
      <c r="A376" s="279"/>
      <c r="B376" s="70" t="s">
        <v>788</v>
      </c>
    </row>
    <row r="377" spans="1:2">
      <c r="A377" s="279"/>
      <c r="B377" s="70" t="s">
        <v>789</v>
      </c>
    </row>
    <row r="378" spans="1:2">
      <c r="A378" s="279"/>
      <c r="B378" s="70" t="s">
        <v>790</v>
      </c>
    </row>
    <row r="379" spans="1:2">
      <c r="A379" s="279"/>
      <c r="B379" s="70" t="s">
        <v>791</v>
      </c>
    </row>
    <row r="380" spans="1:2">
      <c r="A380" s="279"/>
      <c r="B380" s="279"/>
    </row>
    <row r="381" spans="1:2">
      <c r="A381" s="279"/>
      <c r="B381" s="279"/>
    </row>
    <row r="382" spans="1:2">
      <c r="A382" s="279"/>
      <c r="B382" s="279"/>
    </row>
    <row r="383" spans="1:2">
      <c r="A383" s="279"/>
      <c r="B383" s="279"/>
    </row>
    <row r="384" spans="1:2">
      <c r="A384" s="279"/>
      <c r="B384" s="279"/>
    </row>
    <row r="385" spans="1:2">
      <c r="A385" s="279"/>
      <c r="B385" s="279"/>
    </row>
    <row r="386" spans="1:2">
      <c r="A386" s="279"/>
      <c r="B386" s="279"/>
    </row>
    <row r="387" spans="1:2">
      <c r="A387" s="279"/>
      <c r="B387" s="279"/>
    </row>
    <row r="388" spans="1:2">
      <c r="A388" s="279"/>
      <c r="B388" s="279"/>
    </row>
    <row r="389" spans="1:2">
      <c r="A389" s="279"/>
      <c r="B389" s="279"/>
    </row>
    <row r="390" spans="1:2">
      <c r="A390" s="279" t="s">
        <v>780</v>
      </c>
      <c r="B390" s="279" t="s">
        <v>779</v>
      </c>
    </row>
    <row r="391" spans="1:2">
      <c r="A391" s="279"/>
      <c r="B391" s="279"/>
    </row>
    <row r="392" spans="1:2">
      <c r="A392" s="279"/>
      <c r="B392" s="279"/>
    </row>
    <row r="393" spans="1:2">
      <c r="A393" s="279"/>
      <c r="B393" s="279"/>
    </row>
    <row r="394" spans="1:2">
      <c r="A394" s="279"/>
      <c r="B394" s="279"/>
    </row>
    <row r="395" spans="1:2">
      <c r="A395" s="279"/>
      <c r="B395" s="279"/>
    </row>
    <row r="396" spans="1:2">
      <c r="A396" s="279"/>
      <c r="B396" s="279"/>
    </row>
    <row r="397" spans="1:2">
      <c r="A397" s="279"/>
      <c r="B397" s="279"/>
    </row>
    <row r="398" spans="1:2">
      <c r="A398" s="279"/>
      <c r="B398" s="279"/>
    </row>
    <row r="399" spans="1:2">
      <c r="A399" s="279"/>
      <c r="B399" s="279"/>
    </row>
    <row r="400" spans="1:2">
      <c r="A400" s="279"/>
      <c r="B400" s="279"/>
    </row>
    <row r="401" spans="1:2">
      <c r="A401" s="279"/>
      <c r="B401" s="279"/>
    </row>
    <row r="402" spans="1:2">
      <c r="A402" s="279"/>
      <c r="B402" s="279"/>
    </row>
    <row r="403" spans="1:2">
      <c r="A403" s="279"/>
      <c r="B403" s="279"/>
    </row>
    <row r="404" spans="1:2">
      <c r="A404" s="279"/>
      <c r="B404" s="279"/>
    </row>
    <row r="405" spans="1:2">
      <c r="A405" s="279"/>
      <c r="B405" s="279"/>
    </row>
    <row r="406" spans="1:2">
      <c r="A406" s="279"/>
      <c r="B406" s="279"/>
    </row>
    <row r="407" spans="1:2">
      <c r="A407" s="279"/>
      <c r="B407" s="279"/>
    </row>
    <row r="408" spans="1:2">
      <c r="A408" s="279"/>
      <c r="B408" s="279"/>
    </row>
    <row r="409" spans="1:2">
      <c r="A409" s="279"/>
      <c r="B409" s="279"/>
    </row>
    <row r="410" spans="1:2">
      <c r="A410" s="279"/>
      <c r="B410" s="279"/>
    </row>
  </sheetData>
  <sheetProtection sort="0"/>
  <sortState ref="C5:AR73">
    <sortCondition descending="1" ref="Y5:Y73"/>
    <sortCondition ref="V5:V73"/>
  </sortState>
  <mergeCells count="5">
    <mergeCell ref="A2:B2"/>
    <mergeCell ref="A1:B1"/>
    <mergeCell ref="A3:B3"/>
    <mergeCell ref="C3:L3"/>
    <mergeCell ref="M3:AR3"/>
  </mergeCells>
  <phoneticPr fontId="3"/>
  <dataValidations count="2">
    <dataValidation type="list" allowBlank="1" showInputMessage="1" showErrorMessage="1" sqref="AR5:AR94">
      <formula1>"　,代表者・連絡者,代表者,連絡者,ＰＣ管理者"</formula1>
    </dataValidation>
    <dataValidation type="list" allowBlank="1" showInputMessage="1" promptTitle="変更内容の選択" prompt="変更内容をリストの中から変更して下さい。" sqref="AP5:AP94">
      <formula1>"　,新規登録者,日バ登録者番号有り,氏名変更,氏名漢字間違い,フルガナ変更,生年月日間違い,〒変更,住所変更,mail変更,電話番号変更,変更複数有り,代表者変更,連絡者変更,ＰＣ管理者変更"</formula1>
    </dataValidation>
  </dataValidations>
  <pageMargins left="0.78700000000000003" right="0.78700000000000003" top="0.98399999999999999" bottom="0.98399999999999999" header="0.51200000000000001" footer="0.51200000000000001"/>
  <pageSetup paperSize="9"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sheetPr>
    <tabColor indexed="46"/>
    <pageSetUpPr fitToPage="1"/>
  </sheetPr>
  <dimension ref="A1:Z61"/>
  <sheetViews>
    <sheetView showZeros="0" topLeftCell="C1" workbookViewId="0">
      <selection activeCell="Q7" sqref="Q7"/>
    </sheetView>
  </sheetViews>
  <sheetFormatPr defaultRowHeight="13.5"/>
  <cols>
    <col min="1" max="1" width="2.875" style="412" customWidth="1"/>
    <col min="2" max="2" width="9.125" style="412" customWidth="1"/>
    <col min="3" max="3" width="3.625" style="99" customWidth="1"/>
    <col min="4" max="4" width="3" style="412" customWidth="1"/>
    <col min="5" max="5" width="12.75" style="12" customWidth="1"/>
    <col min="6" max="6" width="18.25" style="12" customWidth="1"/>
    <col min="7" max="7" width="12.75" style="12" customWidth="1"/>
    <col min="8" max="10" width="5.625" style="412" customWidth="1"/>
    <col min="11" max="11" width="12.625" style="412" customWidth="1"/>
    <col min="12" max="12" width="8.375" style="3" customWidth="1"/>
    <col min="13" max="13" width="4.625" style="3" customWidth="1"/>
    <col min="14" max="14" width="4.875" style="3" customWidth="1"/>
    <col min="15" max="15" width="2.375" style="3" customWidth="1"/>
    <col min="16" max="16" width="4.625" style="3" customWidth="1"/>
    <col min="17" max="17" width="12.75" style="3" customWidth="1"/>
    <col min="18" max="18" width="2.375" style="3" customWidth="1"/>
    <col min="19" max="19" width="4.625" style="3" customWidth="1"/>
    <col min="20" max="20" width="12.75" style="3" customWidth="1"/>
    <col min="21" max="21" width="2.375" style="3" customWidth="1"/>
    <col min="22" max="22" width="4.625" style="3" customWidth="1"/>
    <col min="23" max="23" width="12.625" style="3" customWidth="1"/>
    <col min="24" max="24" width="2.375" style="3" customWidth="1"/>
    <col min="25" max="25" width="4.625" style="3" customWidth="1"/>
    <col min="26" max="16384" width="9" style="3"/>
  </cols>
  <sheetData>
    <row r="1" spans="1:26" ht="21" customHeight="1">
      <c r="A1" s="612" t="s">
        <v>645</v>
      </c>
      <c r="B1" s="612"/>
      <c r="C1" s="612"/>
      <c r="D1" s="612"/>
      <c r="E1" s="612"/>
      <c r="F1" s="612"/>
      <c r="G1" s="612"/>
      <c r="H1" s="612"/>
      <c r="I1" s="612"/>
      <c r="J1" s="612"/>
      <c r="K1" s="612"/>
      <c r="L1" s="612"/>
    </row>
    <row r="2" spans="1:26" ht="14.25" thickBot="1">
      <c r="D2" s="419"/>
      <c r="E2" s="613" t="s">
        <v>76</v>
      </c>
      <c r="F2" s="613"/>
      <c r="G2" s="613"/>
      <c r="H2" s="613"/>
      <c r="I2" s="613"/>
      <c r="J2" s="613"/>
      <c r="K2" s="613"/>
    </row>
    <row r="3" spans="1:26" ht="12.95" customHeight="1">
      <c r="B3" s="10" t="s">
        <v>42</v>
      </c>
      <c r="C3" s="100"/>
      <c r="D3" s="419"/>
      <c r="F3" s="13"/>
      <c r="G3" s="13"/>
      <c r="K3" s="623" t="s">
        <v>117</v>
      </c>
      <c r="L3" s="654"/>
      <c r="N3" s="147"/>
    </row>
    <row r="4" spans="1:26" ht="12.95" customHeight="1" thickBot="1">
      <c r="B4" s="14"/>
      <c r="C4" s="101"/>
      <c r="D4" s="419"/>
      <c r="E4" s="10"/>
      <c r="F4" s="10"/>
      <c r="G4" s="10"/>
      <c r="K4" s="655"/>
      <c r="L4" s="656"/>
    </row>
    <row r="5" spans="1:26" ht="30" customHeight="1" thickBot="1">
      <c r="A5" s="659" t="s">
        <v>125</v>
      </c>
      <c r="B5" s="659"/>
      <c r="C5" s="659"/>
      <c r="D5" s="659"/>
      <c r="E5" s="659"/>
      <c r="F5" s="659"/>
      <c r="G5" s="659"/>
      <c r="H5" s="659"/>
      <c r="I5" s="659"/>
      <c r="J5" s="423"/>
      <c r="K5" s="159"/>
      <c r="L5" s="18"/>
    </row>
    <row r="6" spans="1:26" ht="24.95" customHeight="1">
      <c r="A6" s="417"/>
      <c r="B6" s="424" t="s">
        <v>50</v>
      </c>
      <c r="C6" s="425" t="s">
        <v>648</v>
      </c>
      <c r="D6" s="217" t="s">
        <v>176</v>
      </c>
      <c r="E6" s="424" t="s">
        <v>52</v>
      </c>
      <c r="F6" s="59" t="s">
        <v>80</v>
      </c>
      <c r="G6" s="59" t="s">
        <v>647</v>
      </c>
      <c r="H6" s="59" t="s">
        <v>121</v>
      </c>
      <c r="I6" s="156" t="s">
        <v>124</v>
      </c>
      <c r="J6" s="59" t="s">
        <v>646</v>
      </c>
      <c r="K6" s="424" t="s">
        <v>122</v>
      </c>
      <c r="L6" s="155" t="s">
        <v>652</v>
      </c>
      <c r="P6" s="216" t="s">
        <v>177</v>
      </c>
    </row>
    <row r="7" spans="1:26" ht="20.100000000000001" customHeight="1">
      <c r="A7" s="633" t="s">
        <v>62</v>
      </c>
      <c r="B7" s="418" t="s">
        <v>91</v>
      </c>
      <c r="C7" s="218"/>
      <c r="D7" s="151"/>
      <c r="E7" s="431" t="str">
        <f>IF(D7="","",VLOOKUP(D7,登録マスターデーター!$A$5:$AP$94,2,FALSE))</f>
        <v/>
      </c>
      <c r="F7" s="431" t="str">
        <f>IF(D7="","",LOOKUP(D7,登録マスターデーター!$A$5:$B$94,登録マスターデーター!$V$5:$V$94)&amp;" "&amp;LOOKUP(D7,登録マスターデーター!$A$5:$B$94,登録マスターデーター!$W$5:$W$94))</f>
        <v/>
      </c>
      <c r="G7" s="440" t="str">
        <f>IF(D7="","",VLOOKUP(D7,登録マスターデーター!$A$5:$AP$94,13,FALSE))</f>
        <v/>
      </c>
      <c r="H7" s="441"/>
      <c r="I7" s="442"/>
      <c r="J7" s="467"/>
      <c r="K7" s="478" t="str">
        <f>IF(D7="","",VLOOKUP(D7,登録マスターデーター!$A$5:$AP$94,4,FALSE))</f>
        <v/>
      </c>
      <c r="L7" s="426" t="str">
        <f>IF(D7="","",VLOOKUP(D7,登録マスターデーター!$A$5:$AP$94,36,FALSE))</f>
        <v/>
      </c>
      <c r="P7" s="3">
        <f>登録マスターデーター!A5</f>
        <v>1</v>
      </c>
      <c r="Q7" s="3" t="str">
        <f>登録マスターデーター!B5</f>
        <v xml:space="preserve"> </v>
      </c>
      <c r="S7" s="3">
        <f>登録マスターデーター!A31</f>
        <v>27</v>
      </c>
      <c r="T7" s="3" t="str">
        <f>登録マスターデーター!B31</f>
        <v xml:space="preserve"> </v>
      </c>
      <c r="V7" s="3">
        <f>登録マスターデーター!A57</f>
        <v>53</v>
      </c>
      <c r="W7" s="3" t="str">
        <f>登録マスターデーター!B57</f>
        <v xml:space="preserve"> </v>
      </c>
      <c r="Y7" s="49">
        <f>登録マスターデーター!A83</f>
        <v>79</v>
      </c>
      <c r="Z7" s="214" t="str">
        <f>登録マスターデーター!B83</f>
        <v xml:space="preserve"> </v>
      </c>
    </row>
    <row r="8" spans="1:26" ht="20.100000000000001" customHeight="1">
      <c r="A8" s="633"/>
      <c r="B8" s="418" t="s">
        <v>91</v>
      </c>
      <c r="C8" s="218"/>
      <c r="D8" s="151"/>
      <c r="E8" s="431" t="str">
        <f>IF(D8="","",VLOOKUP(D8,登録マスターデーター!$A$5:$AP$94,2,FALSE))</f>
        <v/>
      </c>
      <c r="F8" s="431" t="str">
        <f>IF(D8="","",LOOKUP(D8,登録マスターデーター!$A$5:$B$94,登録マスターデーター!$V$5:$V$94)&amp;" "&amp;LOOKUP(D8,登録マスターデーター!$A$5:$B$94,登録マスターデーター!$W$5:$W$94))</f>
        <v/>
      </c>
      <c r="G8" s="440" t="str">
        <f>IF(D8="","",VLOOKUP(D8,登録マスターデーター!$A$5:$AP$94,13,FALSE))</f>
        <v/>
      </c>
      <c r="H8" s="441"/>
      <c r="I8" s="442"/>
      <c r="J8" s="467"/>
      <c r="K8" s="478" t="str">
        <f>IF(D8="","",VLOOKUP(D8,登録マスターデーター!$A$5:$AP$94,4,FALSE))</f>
        <v/>
      </c>
      <c r="L8" s="426" t="str">
        <f>IF(D8="","",VLOOKUP(D8,登録マスターデーター!$A$5:$AP$94,36,FALSE))</f>
        <v/>
      </c>
      <c r="P8" s="3">
        <f>登録マスターデーター!A6</f>
        <v>2</v>
      </c>
      <c r="Q8" s="3" t="str">
        <f>登録マスターデーター!B6</f>
        <v xml:space="preserve"> </v>
      </c>
      <c r="S8" s="3">
        <f>登録マスターデーター!A32</f>
        <v>28</v>
      </c>
      <c r="T8" s="3" t="str">
        <f>登録マスターデーター!B32</f>
        <v xml:space="preserve"> </v>
      </c>
      <c r="V8" s="3">
        <f>登録マスターデーター!A58</f>
        <v>54</v>
      </c>
      <c r="W8" s="3" t="str">
        <f>登録マスターデーター!B58</f>
        <v xml:space="preserve"> </v>
      </c>
      <c r="Y8" s="49">
        <f>登録マスターデーター!A84</f>
        <v>80</v>
      </c>
      <c r="Z8" s="214" t="str">
        <f>登録マスターデーター!B84</f>
        <v xml:space="preserve"> </v>
      </c>
    </row>
    <row r="9" spans="1:26" ht="20.100000000000001" customHeight="1">
      <c r="A9" s="633"/>
      <c r="B9" s="418" t="s">
        <v>91</v>
      </c>
      <c r="C9" s="218"/>
      <c r="D9" s="151"/>
      <c r="E9" s="431" t="str">
        <f>IF(D9="","",VLOOKUP(D9,登録マスターデーター!$A$5:$AP$94,2,FALSE))</f>
        <v/>
      </c>
      <c r="F9" s="431" t="str">
        <f>IF(D9="","",LOOKUP(D9,登録マスターデーター!$A$5:$B$94,登録マスターデーター!$V$5:$V$94)&amp;" "&amp;LOOKUP(D9,登録マスターデーター!$A$5:$B$94,登録マスターデーター!$W$5:$W$94))</f>
        <v/>
      </c>
      <c r="G9" s="440" t="str">
        <f>IF(D9="","",VLOOKUP(D9,登録マスターデーター!$A$5:$AP$94,13,FALSE))</f>
        <v/>
      </c>
      <c r="H9" s="441"/>
      <c r="I9" s="442"/>
      <c r="J9" s="467"/>
      <c r="K9" s="478" t="str">
        <f>IF(D9="","",VLOOKUP(D9,登録マスターデーター!$A$5:$AP$94,4,FALSE))</f>
        <v/>
      </c>
      <c r="L9" s="426" t="str">
        <f>IF(D9="","",VLOOKUP(D9,登録マスターデーター!$A$5:$AP$94,36,FALSE))</f>
        <v/>
      </c>
      <c r="P9" s="3">
        <f>登録マスターデーター!A7</f>
        <v>3</v>
      </c>
      <c r="Q9" s="3" t="str">
        <f>登録マスターデーター!B7</f>
        <v xml:space="preserve"> </v>
      </c>
      <c r="S9" s="3">
        <f>登録マスターデーター!A33</f>
        <v>29</v>
      </c>
      <c r="T9" s="3" t="str">
        <f>登録マスターデーター!B33</f>
        <v xml:space="preserve"> </v>
      </c>
      <c r="V9" s="3">
        <f>登録マスターデーター!A59</f>
        <v>55</v>
      </c>
      <c r="W9" s="3" t="str">
        <f>登録マスターデーター!B59</f>
        <v xml:space="preserve"> </v>
      </c>
      <c r="Y9" s="49">
        <f>登録マスターデーター!A85</f>
        <v>81</v>
      </c>
      <c r="Z9" s="214" t="str">
        <f>登録マスターデーター!B85</f>
        <v xml:space="preserve"> </v>
      </c>
    </row>
    <row r="10" spans="1:26" ht="20.100000000000001" customHeight="1">
      <c r="A10" s="633"/>
      <c r="B10" s="418" t="s">
        <v>91</v>
      </c>
      <c r="C10" s="218"/>
      <c r="D10" s="151"/>
      <c r="E10" s="431" t="str">
        <f>IF(D10="","",VLOOKUP(D10,登録マスターデーター!$A$5:$AP$94,2,FALSE))</f>
        <v/>
      </c>
      <c r="F10" s="431" t="str">
        <f>IF(D10="","",LOOKUP(D10,登録マスターデーター!$A$5:$B$94,登録マスターデーター!$V$5:$V$94)&amp;" "&amp;LOOKUP(D10,登録マスターデーター!$A$5:$B$94,登録マスターデーター!$W$5:$W$94))</f>
        <v/>
      </c>
      <c r="G10" s="440" t="str">
        <f>IF(D10="","",VLOOKUP(D10,登録マスターデーター!$A$5:$AP$94,13,FALSE))</f>
        <v/>
      </c>
      <c r="H10" s="441"/>
      <c r="I10" s="442"/>
      <c r="J10" s="467"/>
      <c r="K10" s="478" t="str">
        <f>IF(D10="","",VLOOKUP(D10,登録マスターデーター!$A$5:$AP$94,4,FALSE))</f>
        <v/>
      </c>
      <c r="L10" s="426" t="str">
        <f>IF(D10="","",VLOOKUP(D10,登録マスターデーター!$A$5:$AP$94,36,FALSE))</f>
        <v/>
      </c>
      <c r="P10" s="3">
        <f>登録マスターデーター!A8</f>
        <v>4</v>
      </c>
      <c r="Q10" s="3" t="str">
        <f>登録マスターデーター!B8</f>
        <v xml:space="preserve"> </v>
      </c>
      <c r="S10" s="3">
        <f>登録マスターデーター!A34</f>
        <v>30</v>
      </c>
      <c r="T10" s="3" t="str">
        <f>登録マスターデーター!B34</f>
        <v xml:space="preserve"> </v>
      </c>
      <c r="V10" s="3">
        <f>登録マスターデーター!A60</f>
        <v>56</v>
      </c>
      <c r="W10" s="3" t="str">
        <f>登録マスターデーター!B60</f>
        <v xml:space="preserve"> </v>
      </c>
      <c r="Y10" s="49">
        <f>登録マスターデーター!A86</f>
        <v>82</v>
      </c>
      <c r="Z10" s="214" t="str">
        <f>登録マスターデーター!B86</f>
        <v xml:space="preserve"> </v>
      </c>
    </row>
    <row r="11" spans="1:26" ht="20.100000000000001" customHeight="1">
      <c r="A11" s="633"/>
      <c r="B11" s="418" t="s">
        <v>91</v>
      </c>
      <c r="C11" s="218"/>
      <c r="D11" s="151"/>
      <c r="E11" s="431" t="str">
        <f>IF(D11="","",VLOOKUP(D11,登録マスターデーター!$A$5:$AP$94,2,FALSE))</f>
        <v/>
      </c>
      <c r="F11" s="431" t="str">
        <f>IF(D11="","",LOOKUP(D11,登録マスターデーター!$A$5:$B$94,登録マスターデーター!$V$5:$V$94)&amp;" "&amp;LOOKUP(D11,登録マスターデーター!$A$5:$B$94,登録マスターデーター!$W$5:$W$94))</f>
        <v/>
      </c>
      <c r="G11" s="440" t="str">
        <f>IF(D11="","",VLOOKUP(D11,登録マスターデーター!$A$5:$AP$94,13,FALSE))</f>
        <v/>
      </c>
      <c r="H11" s="441"/>
      <c r="I11" s="442"/>
      <c r="J11" s="467"/>
      <c r="K11" s="478" t="str">
        <f>IF(D11="","",VLOOKUP(D11,登録マスターデーター!$A$5:$AP$94,4,FALSE))</f>
        <v/>
      </c>
      <c r="L11" s="426" t="str">
        <f>IF(D11="","",VLOOKUP(D11,登録マスターデーター!$A$5:$AP$94,36,FALSE))</f>
        <v/>
      </c>
      <c r="P11" s="3">
        <f>登録マスターデーター!A9</f>
        <v>5</v>
      </c>
      <c r="Q11" s="3" t="str">
        <f>登録マスターデーター!B9</f>
        <v xml:space="preserve"> </v>
      </c>
      <c r="S11" s="3">
        <f>登録マスターデーター!A35</f>
        <v>31</v>
      </c>
      <c r="T11" s="3" t="str">
        <f>登録マスターデーター!B35</f>
        <v xml:space="preserve"> </v>
      </c>
      <c r="V11" s="3">
        <f>登録マスターデーター!A61</f>
        <v>57</v>
      </c>
      <c r="W11" s="3" t="str">
        <f>登録マスターデーター!B61</f>
        <v xml:space="preserve"> </v>
      </c>
      <c r="Y11" s="49">
        <f>登録マスターデーター!A87</f>
        <v>83</v>
      </c>
      <c r="Z11" s="214" t="str">
        <f>登録マスターデーター!B87</f>
        <v xml:space="preserve"> </v>
      </c>
    </row>
    <row r="12" spans="1:26" ht="20.100000000000001" customHeight="1">
      <c r="A12" s="633"/>
      <c r="B12" s="418" t="s">
        <v>91</v>
      </c>
      <c r="C12" s="218"/>
      <c r="D12" s="151"/>
      <c r="E12" s="431" t="str">
        <f>IF(D12="","",VLOOKUP(D12,登録マスターデーター!$A$5:$AP$94,2,FALSE))</f>
        <v/>
      </c>
      <c r="F12" s="431" t="str">
        <f>IF(D12="","",LOOKUP(D12,登録マスターデーター!$A$5:$B$94,登録マスターデーター!$V$5:$V$94)&amp;" "&amp;LOOKUP(D12,登録マスターデーター!$A$5:$B$94,登録マスターデーター!$W$5:$W$94))</f>
        <v/>
      </c>
      <c r="G12" s="440" t="str">
        <f>IF(D12="","",VLOOKUP(D12,登録マスターデーター!$A$5:$AP$94,13,FALSE))</f>
        <v/>
      </c>
      <c r="H12" s="441"/>
      <c r="I12" s="442"/>
      <c r="J12" s="467"/>
      <c r="K12" s="478" t="str">
        <f>IF(D12="","",VLOOKUP(D12,登録マスターデーター!$A$5:$AP$94,4,FALSE))</f>
        <v/>
      </c>
      <c r="L12" s="426" t="str">
        <f>IF(D12="","",VLOOKUP(D12,登録マスターデーター!$A$5:$AP$94,36,FALSE))</f>
        <v/>
      </c>
      <c r="P12" s="3">
        <f>登録マスターデーター!A10</f>
        <v>6</v>
      </c>
      <c r="Q12" s="3" t="str">
        <f>登録マスターデーター!B10</f>
        <v xml:space="preserve"> </v>
      </c>
      <c r="S12" s="3">
        <f>登録マスターデーター!A36</f>
        <v>32</v>
      </c>
      <c r="T12" s="3" t="str">
        <f>登録マスターデーター!B36</f>
        <v xml:space="preserve"> </v>
      </c>
      <c r="V12" s="3">
        <f>登録マスターデーター!A62</f>
        <v>58</v>
      </c>
      <c r="W12" s="3" t="str">
        <f>登録マスターデーター!B62</f>
        <v xml:space="preserve"> </v>
      </c>
      <c r="Y12" s="49">
        <f>登録マスターデーター!A88</f>
        <v>84</v>
      </c>
      <c r="Z12" s="214" t="str">
        <f>登録マスターデーター!B88</f>
        <v xml:space="preserve"> </v>
      </c>
    </row>
    <row r="13" spans="1:26" ht="20.100000000000001" customHeight="1" thickBot="1">
      <c r="A13" s="669"/>
      <c r="B13" s="446" t="s">
        <v>91</v>
      </c>
      <c r="C13" s="427"/>
      <c r="D13" s="443"/>
      <c r="E13" s="432" t="str">
        <f>IF(D13="","",VLOOKUP(D13,登録マスターデーター!$A$5:$AP$94,2,FALSE))</f>
        <v/>
      </c>
      <c r="F13" s="432" t="str">
        <f>IF(D13="","",LOOKUP(D13,登録マスターデーター!$A$5:$B$94,登録マスターデーター!$V$5:$V$94)&amp;" "&amp;LOOKUP(D13,登録マスターデーター!$A$5:$B$94,登録マスターデーター!$W$5:$W$94))</f>
        <v/>
      </c>
      <c r="G13" s="444" t="str">
        <f>IF(D13="","",VLOOKUP(D13,登録マスターデーター!$A$5:$AP$94,13,FALSE))</f>
        <v/>
      </c>
      <c r="H13" s="447"/>
      <c r="I13" s="445"/>
      <c r="J13" s="468"/>
      <c r="K13" s="479" t="str">
        <f>IF(D13="","",VLOOKUP(D13,登録マスターデーター!$A$5:$AP$94,4,FALSE))</f>
        <v/>
      </c>
      <c r="L13" s="437" t="str">
        <f>IF(D13="","",VLOOKUP(D13,登録マスターデーター!$A$5:$AP$94,36,FALSE))</f>
        <v/>
      </c>
      <c r="P13" s="3">
        <f>登録マスターデーター!A11</f>
        <v>7</v>
      </c>
      <c r="Q13" s="3" t="str">
        <f>登録マスターデーター!B11</f>
        <v xml:space="preserve"> </v>
      </c>
      <c r="S13" s="3">
        <f>登録マスターデーター!A37</f>
        <v>33</v>
      </c>
      <c r="T13" s="3" t="str">
        <f>登録マスターデーター!B37</f>
        <v xml:space="preserve"> </v>
      </c>
      <c r="V13" s="3">
        <f>登録マスターデーター!A63</f>
        <v>59</v>
      </c>
      <c r="W13" s="3" t="str">
        <f>登録マスターデーター!B63</f>
        <v xml:space="preserve"> </v>
      </c>
      <c r="Y13" s="49">
        <f>登録マスターデーター!A89</f>
        <v>85</v>
      </c>
      <c r="Z13" s="214" t="str">
        <f>登録マスターデーター!B89</f>
        <v xml:space="preserve"> </v>
      </c>
    </row>
    <row r="14" spans="1:26" ht="20.100000000000001" customHeight="1" thickTop="1" thickBot="1">
      <c r="A14" s="649" t="s">
        <v>64</v>
      </c>
      <c r="B14" s="670"/>
      <c r="C14" s="664"/>
      <c r="D14" s="459"/>
      <c r="E14" s="434" t="str">
        <f>IF(D14="","",VLOOKUP(D14,登録マスターデーター!$A$5:$AP$94,2,FALSE))</f>
        <v/>
      </c>
      <c r="F14" s="434" t="str">
        <f>IF(D14="","",LOOKUP(D14,登録マスターデーター!$A$5:$B$94,登録マスターデーター!$V$5:$V$94)&amp;" "&amp;LOOKUP(D14,登録マスターデーター!$A$5:$B$94,登録マスターデーター!$W$5:$W$94))</f>
        <v/>
      </c>
      <c r="G14" s="460" t="str">
        <f>IF(D14="","",VLOOKUP(D14,登録マスターデーター!$A$5:$AP$94,13,FALSE))</f>
        <v/>
      </c>
      <c r="H14" s="469"/>
      <c r="I14" s="462"/>
      <c r="J14" s="461"/>
      <c r="K14" s="481" t="str">
        <f>IF(D14="","",VLOOKUP(D14,登録マスターデーター!$A$5:$AP$94,4,FALSE))</f>
        <v/>
      </c>
      <c r="L14" s="428" t="str">
        <f>IF(D14="","",VLOOKUP(D14,登録マスターデーター!$A$5:$AP$94,36,FALSE))</f>
        <v/>
      </c>
      <c r="P14" s="3">
        <f>登録マスターデーター!A12</f>
        <v>8</v>
      </c>
      <c r="Q14" s="3" t="str">
        <f>登録マスターデーター!B12</f>
        <v xml:space="preserve"> </v>
      </c>
      <c r="S14" s="3">
        <f>登録マスターデーター!A38</f>
        <v>34</v>
      </c>
      <c r="T14" s="3" t="str">
        <f>登録マスターデーター!B38</f>
        <v xml:space="preserve"> </v>
      </c>
      <c r="V14" s="3">
        <f>登録マスターデーター!A64</f>
        <v>60</v>
      </c>
      <c r="W14" s="3" t="str">
        <f>登録マスターデーター!B64</f>
        <v xml:space="preserve"> </v>
      </c>
      <c r="Y14" s="49">
        <f>登録マスターデーター!A90</f>
        <v>86</v>
      </c>
      <c r="Z14" s="214" t="str">
        <f>登録マスターデーター!B90</f>
        <v xml:space="preserve"> </v>
      </c>
    </row>
    <row r="15" spans="1:26" ht="20.100000000000001" customHeight="1" thickTop="1" thickBot="1">
      <c r="A15" s="649"/>
      <c r="B15" s="663"/>
      <c r="C15" s="619"/>
      <c r="D15" s="298"/>
      <c r="E15" s="433" t="str">
        <f>IF(D15="","",VLOOKUP(D15,登録マスターデーター!$A$5:$AP$94,2,FALSE))</f>
        <v/>
      </c>
      <c r="F15" s="433" t="str">
        <f>IF(D15="","",LOOKUP(D15,登録マスターデーター!$A$5:$B$94,登録マスターデーター!$V$5:$V$94)&amp;" "&amp;LOOKUP(D15,登録マスターデーター!$A$5:$B$94,登録マスターデーター!$W$5:$W$94))</f>
        <v/>
      </c>
      <c r="G15" s="453" t="str">
        <f>IF(D15="","",VLOOKUP(D15,登録マスターデーター!$A$5:$AP$94,13,FALSE))</f>
        <v/>
      </c>
      <c r="H15" s="454"/>
      <c r="I15" s="455"/>
      <c r="J15" s="454"/>
      <c r="K15" s="482" t="str">
        <f>IF(D15="","",VLOOKUP(D15,登録マスターデーター!$A$5:$AP$94,4,FALSE))</f>
        <v/>
      </c>
      <c r="L15" s="429" t="str">
        <f>IF(D15="","",VLOOKUP(D15,登録マスターデーター!$A$5:$AP$94,36,FALSE))</f>
        <v/>
      </c>
      <c r="P15" s="3">
        <f>登録マスターデーター!A13</f>
        <v>9</v>
      </c>
      <c r="Q15" s="3" t="str">
        <f>登録マスターデーター!B13</f>
        <v xml:space="preserve"> </v>
      </c>
      <c r="S15" s="3">
        <f>登録マスターデーター!A39</f>
        <v>35</v>
      </c>
      <c r="T15" s="3" t="str">
        <f>登録マスターデーター!B39</f>
        <v xml:space="preserve"> </v>
      </c>
      <c r="V15" s="3">
        <f>登録マスターデーター!A65</f>
        <v>61</v>
      </c>
      <c r="W15" s="3" t="str">
        <f>登録マスターデーター!B65</f>
        <v xml:space="preserve"> </v>
      </c>
      <c r="Y15" s="49">
        <f>登録マスターデーター!A91</f>
        <v>87</v>
      </c>
      <c r="Z15" s="214" t="str">
        <f>登録マスターデーター!B91</f>
        <v xml:space="preserve"> </v>
      </c>
    </row>
    <row r="16" spans="1:26" ht="20.100000000000001" customHeight="1" thickTop="1" thickBot="1">
      <c r="A16" s="649"/>
      <c r="B16" s="665"/>
      <c r="C16" s="495"/>
      <c r="D16" s="297"/>
      <c r="E16" s="449" t="str">
        <f>IF(D16="","",VLOOKUP(D16,登録マスターデーター!$A$5:$AP$94,2,FALSE))</f>
        <v/>
      </c>
      <c r="F16" s="449" t="str">
        <f>IF(D16="","",LOOKUP(D16,登録マスターデーター!$A$5:$B$94,登録マスターデーター!$V$5:$V$94)&amp;" "&amp;LOOKUP(D16,登録マスターデーター!$A$5:$B$94,登録マスターデーター!$W$5:$W$94))</f>
        <v/>
      </c>
      <c r="G16" s="450" t="str">
        <f>IF(D16="","",VLOOKUP(D16,登録マスターデーター!$A$5:$AP$94,13,FALSE))</f>
        <v/>
      </c>
      <c r="H16" s="471"/>
      <c r="I16" s="452"/>
      <c r="J16" s="451"/>
      <c r="K16" s="479" t="str">
        <f>IF(D16="","",VLOOKUP(D16,登録マスターデーター!$A$5:$AP$94,4,FALSE))</f>
        <v/>
      </c>
      <c r="L16" s="439" t="str">
        <f>IF(D16="","",VLOOKUP(D16,登録マスターデーター!$A$5:$AP$94,36,FALSE))</f>
        <v/>
      </c>
      <c r="P16" s="3">
        <f>登録マスターデーター!A14</f>
        <v>10</v>
      </c>
      <c r="Q16" s="3" t="str">
        <f>登録マスターデーター!B14</f>
        <v xml:space="preserve"> </v>
      </c>
      <c r="S16" s="3">
        <f>登録マスターデーター!A40</f>
        <v>36</v>
      </c>
      <c r="T16" s="3" t="str">
        <f>登録マスターデーター!B40</f>
        <v xml:space="preserve"> </v>
      </c>
      <c r="V16" s="3">
        <f>登録マスターデーター!A66</f>
        <v>62</v>
      </c>
      <c r="W16" s="3" t="str">
        <f>登録マスターデーター!B66</f>
        <v xml:space="preserve"> </v>
      </c>
      <c r="Y16" s="49">
        <f>登録マスターデーター!A92</f>
        <v>88</v>
      </c>
      <c r="Z16" s="214" t="str">
        <f>登録マスターデーター!B92</f>
        <v xml:space="preserve"> </v>
      </c>
    </row>
    <row r="17" spans="1:26" ht="20.100000000000001" customHeight="1" thickTop="1" thickBot="1">
      <c r="A17" s="649"/>
      <c r="B17" s="663"/>
      <c r="C17" s="496"/>
      <c r="D17" s="298"/>
      <c r="E17" s="433" t="str">
        <f>IF(D17="","",VLOOKUP(D17,登録マスターデーター!$A$5:$AP$94,2,FALSE))</f>
        <v/>
      </c>
      <c r="F17" s="433" t="str">
        <f>IF(D17="","",LOOKUP(D17,登録マスターデーター!$A$5:$B$94,登録マスターデーター!$V$5:$V$94)&amp;" "&amp;LOOKUP(D17,登録マスターデーター!$A$5:$B$94,登録マスターデーター!$W$5:$W$94))</f>
        <v/>
      </c>
      <c r="G17" s="453" t="str">
        <f>IF(D17="","",VLOOKUP(D17,登録マスターデーター!$A$5:$AP$94,13,FALSE))</f>
        <v/>
      </c>
      <c r="H17" s="454"/>
      <c r="I17" s="455"/>
      <c r="J17" s="454"/>
      <c r="K17" s="482" t="str">
        <f>IF(D17="","",VLOOKUP(D17,登録マスターデーター!$A$5:$AP$94,4,FALSE))</f>
        <v/>
      </c>
      <c r="L17" s="438" t="str">
        <f>IF(D17="","",VLOOKUP(D17,登録マスターデーター!$A$5:$AP$94,36,FALSE))</f>
        <v/>
      </c>
      <c r="M17" s="94"/>
      <c r="P17" s="3">
        <f>登録マスターデーター!A15</f>
        <v>11</v>
      </c>
      <c r="Q17" s="3" t="str">
        <f>登録マスターデーター!B15</f>
        <v xml:space="preserve"> </v>
      </c>
      <c r="S17" s="3">
        <f>登録マスターデーター!A41</f>
        <v>37</v>
      </c>
      <c r="T17" s="3" t="str">
        <f>登録マスターデーター!B41</f>
        <v xml:space="preserve"> </v>
      </c>
      <c r="V17" s="3">
        <f>登録マスターデーター!A67</f>
        <v>63</v>
      </c>
      <c r="W17" s="3" t="str">
        <f>登録マスターデーター!B67</f>
        <v xml:space="preserve"> </v>
      </c>
      <c r="Y17" s="49">
        <f>登録マスターデーター!A93</f>
        <v>89</v>
      </c>
      <c r="Z17" s="214" t="str">
        <f>登録マスターデーター!B93</f>
        <v xml:space="preserve"> </v>
      </c>
    </row>
    <row r="18" spans="1:26" ht="20.100000000000001" customHeight="1" thickTop="1" thickBot="1">
      <c r="A18" s="649"/>
      <c r="B18" s="665"/>
      <c r="C18" s="495"/>
      <c r="D18" s="297"/>
      <c r="E18" s="449" t="str">
        <f>IF(D18="","",VLOOKUP(D18,登録マスターデーター!$A$5:$AP$94,2,FALSE))</f>
        <v/>
      </c>
      <c r="F18" s="449" t="str">
        <f>IF(D18="","",LOOKUP(D18,登録マスターデーター!$A$5:$B$94,登録マスターデーター!$V$5:$V$94)&amp;" "&amp;LOOKUP(D18,登録マスターデーター!$A$5:$B$94,登録マスターデーター!$W$5:$W$94))</f>
        <v/>
      </c>
      <c r="G18" s="450" t="str">
        <f>IF(D18="","",VLOOKUP(D18,登録マスターデーター!$A$5:$AP$94,13,FALSE))</f>
        <v/>
      </c>
      <c r="H18" s="471"/>
      <c r="I18" s="452"/>
      <c r="J18" s="451"/>
      <c r="K18" s="483" t="str">
        <f>IF(D18="","",VLOOKUP(D18,登録マスターデーター!$A$5:$AP$94,4,FALSE))</f>
        <v/>
      </c>
      <c r="L18" s="437" t="str">
        <f>IF(D18="","",VLOOKUP(D18,登録マスターデーター!$A$5:$AP$94,36,FALSE))</f>
        <v/>
      </c>
      <c r="M18" s="94"/>
      <c r="P18" s="3">
        <f>登録マスターデーター!A16</f>
        <v>12</v>
      </c>
      <c r="Q18" s="3" t="str">
        <f>登録マスターデーター!B16</f>
        <v xml:space="preserve"> </v>
      </c>
      <c r="S18" s="3">
        <f>登録マスターデーター!A42</f>
        <v>38</v>
      </c>
      <c r="T18" s="3" t="str">
        <f>登録マスターデーター!B42</f>
        <v xml:space="preserve"> </v>
      </c>
      <c r="V18" s="3">
        <f>登録マスターデーター!A68</f>
        <v>64</v>
      </c>
      <c r="W18" s="3" t="str">
        <f>登録マスターデーター!B68</f>
        <v xml:space="preserve"> </v>
      </c>
      <c r="Y18" s="49">
        <f>登録マスターデーター!A94</f>
        <v>90</v>
      </c>
      <c r="Z18" s="214" t="str">
        <f>登録マスターデーター!B94</f>
        <v xml:space="preserve"> </v>
      </c>
    </row>
    <row r="19" spans="1:26" ht="20.100000000000001" customHeight="1" thickTop="1" thickBot="1">
      <c r="A19" s="649"/>
      <c r="B19" s="663"/>
      <c r="C19" s="496"/>
      <c r="D19" s="298"/>
      <c r="E19" s="433" t="str">
        <f>IF(D19="","",VLOOKUP(D19,登録マスターデーター!$A$5:$AP$94,2,FALSE))</f>
        <v/>
      </c>
      <c r="F19" s="433" t="str">
        <f>IF(D19="","",LOOKUP(D19,登録マスターデーター!$A$5:$B$94,登録マスターデーター!$V$5:$V$94)&amp;" "&amp;LOOKUP(D19,登録マスターデーター!$A$5:$B$94,登録マスターデーター!$W$5:$W$94))</f>
        <v/>
      </c>
      <c r="G19" s="453" t="str">
        <f>IF(D19="","",VLOOKUP(D19,登録マスターデーター!$A$5:$AP$94,13,FALSE))</f>
        <v/>
      </c>
      <c r="H19" s="470"/>
      <c r="I19" s="455"/>
      <c r="J19" s="454"/>
      <c r="K19" s="480" t="str">
        <f>IF(D19="","",VLOOKUP(D19,登録マスターデーター!$A$5:$AP$94,4,FALSE))</f>
        <v/>
      </c>
      <c r="L19" s="429" t="str">
        <f>IF(D19="","",VLOOKUP(D19,登録マスターデーター!$A$5:$AP$94,36,FALSE))</f>
        <v/>
      </c>
      <c r="P19" s="3">
        <f>登録マスターデーター!A17</f>
        <v>13</v>
      </c>
      <c r="Q19" s="3" t="str">
        <f>登録マスターデーター!B17</f>
        <v xml:space="preserve"> </v>
      </c>
      <c r="S19" s="3">
        <f>登録マスターデーター!A43</f>
        <v>39</v>
      </c>
      <c r="T19" s="3" t="str">
        <f>登録マスターデーター!B43</f>
        <v xml:space="preserve"> </v>
      </c>
      <c r="V19" s="3">
        <f>登録マスターデーター!A69</f>
        <v>65</v>
      </c>
      <c r="W19" s="3" t="str">
        <f>登録マスターデーター!B69</f>
        <v xml:space="preserve"> </v>
      </c>
    </row>
    <row r="20" spans="1:26" ht="20.100000000000001" customHeight="1" thickTop="1" thickBot="1">
      <c r="A20" s="649"/>
      <c r="B20" s="665"/>
      <c r="C20" s="495"/>
      <c r="D20" s="297"/>
      <c r="E20" s="449" t="str">
        <f>IF(D20="","",VLOOKUP(D20,登録マスターデーター!$A$5:$AP$94,2,FALSE))</f>
        <v/>
      </c>
      <c r="F20" s="449" t="str">
        <f>IF(D20="","",LOOKUP(D20,登録マスターデーター!$A$5:$B$94,登録マスターデーター!$V$5:$V$94)&amp;" "&amp;LOOKUP(D20,登録マスターデーター!$A$5:$B$94,登録マスターデーター!$W$5:$W$94))</f>
        <v/>
      </c>
      <c r="G20" s="450" t="str">
        <f>IF(D20="","",VLOOKUP(D20,登録マスターデーター!$A$5:$AP$94,13,FALSE))</f>
        <v/>
      </c>
      <c r="H20" s="451"/>
      <c r="I20" s="452"/>
      <c r="J20" s="451"/>
      <c r="K20" s="479" t="str">
        <f>IF(D20="","",VLOOKUP(D20,登録マスターデーター!$A$5:$AP$94,4,FALSE))</f>
        <v/>
      </c>
      <c r="L20" s="439" t="str">
        <f>IF(D20="","",VLOOKUP(D20,登録マスターデーター!$A$5:$AP$94,36,FALSE))</f>
        <v/>
      </c>
      <c r="P20" s="3">
        <f>登録マスターデーター!A18</f>
        <v>14</v>
      </c>
      <c r="Q20" s="3" t="str">
        <f>登録マスターデーター!B18</f>
        <v xml:space="preserve"> </v>
      </c>
      <c r="S20" s="3">
        <f>登録マスターデーター!A44</f>
        <v>40</v>
      </c>
      <c r="T20" s="3" t="str">
        <f>登録マスターデーター!B44</f>
        <v xml:space="preserve"> </v>
      </c>
      <c r="V20" s="3">
        <f>登録マスターデーター!A70</f>
        <v>66</v>
      </c>
      <c r="W20" s="3" t="str">
        <f>登録マスターデーター!B70</f>
        <v xml:space="preserve"> </v>
      </c>
    </row>
    <row r="21" spans="1:26" ht="20.100000000000001" customHeight="1" thickTop="1" thickBot="1">
      <c r="A21" s="649"/>
      <c r="B21" s="663"/>
      <c r="C21" s="496"/>
      <c r="D21" s="298"/>
      <c r="E21" s="433" t="str">
        <f>IF(D21="","",VLOOKUP(D21,登録マスターデーター!$A$5:$AP$94,2,FALSE))</f>
        <v/>
      </c>
      <c r="F21" s="433" t="str">
        <f>IF(D21="","",LOOKUP(D21,登録マスターデーター!$A$5:$B$94,登録マスターデーター!$V$5:$V$94)&amp;" "&amp;LOOKUP(D21,登録マスターデーター!$A$5:$B$94,登録マスターデーター!$W$5:$W$94))</f>
        <v/>
      </c>
      <c r="G21" s="453" t="str">
        <f>IF(D21="","",VLOOKUP(D21,登録マスターデーター!$A$5:$AP$94,13,FALSE))</f>
        <v/>
      </c>
      <c r="H21" s="470"/>
      <c r="I21" s="455"/>
      <c r="J21" s="454"/>
      <c r="K21" s="482" t="str">
        <f>IF(D21="","",VLOOKUP(D21,登録マスターデーター!$A$5:$AP$94,4,FALSE))</f>
        <v/>
      </c>
      <c r="L21" s="438" t="str">
        <f>IF(D21="","",VLOOKUP(D21,登録マスターデーター!$A$5:$AP$94,36,FALSE))</f>
        <v/>
      </c>
      <c r="P21" s="3">
        <f>登録マスターデーター!A19</f>
        <v>15</v>
      </c>
      <c r="Q21" s="3" t="str">
        <f>登録マスターデーター!B19</f>
        <v xml:space="preserve"> </v>
      </c>
      <c r="S21" s="3">
        <f>登録マスターデーター!A45</f>
        <v>41</v>
      </c>
      <c r="T21" s="3" t="str">
        <f>登録マスターデーター!B45</f>
        <v xml:space="preserve"> </v>
      </c>
      <c r="V21" s="3">
        <f>登録マスターデーター!A71</f>
        <v>67</v>
      </c>
      <c r="W21" s="3" t="str">
        <f>登録マスターデーター!B71</f>
        <v xml:space="preserve"> </v>
      </c>
      <c r="Y21" s="93"/>
    </row>
    <row r="22" spans="1:26" ht="20.100000000000001" customHeight="1" thickTop="1" thickBot="1">
      <c r="A22" s="649"/>
      <c r="B22" s="665"/>
      <c r="C22" s="495"/>
      <c r="D22" s="297"/>
      <c r="E22" s="449" t="str">
        <f>IF(D22="","",VLOOKUP(D22,登録マスターデーター!$A$5:$AP$94,2,FALSE))</f>
        <v/>
      </c>
      <c r="F22" s="449" t="str">
        <f>IF(D22="","",LOOKUP(D22,登録マスターデーター!$A$5:$B$94,登録マスターデーター!$V$5:$V$94)&amp;" "&amp;LOOKUP(D22,登録マスターデーター!$A$5:$B$94,登録マスターデーター!$W$5:$W$94))</f>
        <v/>
      </c>
      <c r="G22" s="450" t="str">
        <f>IF(D22="","",VLOOKUP(D22,登録マスターデーター!$A$5:$AP$94,13,FALSE))</f>
        <v/>
      </c>
      <c r="H22" s="451"/>
      <c r="I22" s="452"/>
      <c r="J22" s="451"/>
      <c r="K22" s="483" t="str">
        <f>IF(D22="","",VLOOKUP(D22,登録マスターデーター!$A$5:$AP$94,4,FALSE))</f>
        <v/>
      </c>
      <c r="L22" s="439" t="str">
        <f>IF(D22="","",VLOOKUP(D22,登録マスターデーター!$A$5:$AP$94,36,FALSE))</f>
        <v/>
      </c>
      <c r="P22" s="3">
        <f>登録マスターデーター!A20</f>
        <v>16</v>
      </c>
      <c r="Q22" s="3" t="str">
        <f>登録マスターデーター!B20</f>
        <v xml:space="preserve"> </v>
      </c>
      <c r="S22" s="3">
        <f>登録マスターデーター!A46</f>
        <v>42</v>
      </c>
      <c r="T22" s="3" t="str">
        <f>登録マスターデーター!B46</f>
        <v xml:space="preserve"> </v>
      </c>
      <c r="V22" s="3">
        <f>登録マスターデーター!A72</f>
        <v>68</v>
      </c>
      <c r="W22" s="3" t="str">
        <f>登録マスターデーター!B72</f>
        <v xml:space="preserve"> </v>
      </c>
    </row>
    <row r="23" spans="1:26" ht="20.100000000000001" customHeight="1" thickTop="1" thickBot="1">
      <c r="A23" s="649"/>
      <c r="B23" s="663"/>
      <c r="C23" s="496"/>
      <c r="D23" s="298"/>
      <c r="E23" s="433" t="str">
        <f>IF(D23="","",VLOOKUP(D23,登録マスターデーター!$A$5:$AP$94,2,FALSE))</f>
        <v/>
      </c>
      <c r="F23" s="433" t="str">
        <f>IF(D23="","",LOOKUP(D23,登録マスターデーター!$A$5:$B$94,登録マスターデーター!$V$5:$V$94)&amp;" "&amp;LOOKUP(D23,登録マスターデーター!$A$5:$B$94,登録マスターデーター!$W$5:$W$94))</f>
        <v/>
      </c>
      <c r="G23" s="453" t="str">
        <f>IF(D23="","",VLOOKUP(D23,登録マスターデーター!$A$5:$AP$94,13,FALSE))</f>
        <v/>
      </c>
      <c r="H23" s="454"/>
      <c r="I23" s="455"/>
      <c r="J23" s="454"/>
      <c r="K23" s="480" t="str">
        <f>IF(D23="","",VLOOKUP(D23,登録マスターデーター!$A$5:$AP$94,4,FALSE))</f>
        <v/>
      </c>
      <c r="L23" s="438" t="str">
        <f>IF(D23="","",VLOOKUP(D23,登録マスターデーター!$A$5:$AP$94,36,FALSE))</f>
        <v/>
      </c>
      <c r="P23" s="3">
        <f>登録マスターデーター!A21</f>
        <v>17</v>
      </c>
      <c r="Q23" s="3" t="str">
        <f>登録マスターデーター!B21</f>
        <v xml:space="preserve"> </v>
      </c>
      <c r="S23" s="3">
        <f>登録マスターデーター!A47</f>
        <v>43</v>
      </c>
      <c r="T23" s="3" t="str">
        <f>登録マスターデーター!B47</f>
        <v xml:space="preserve"> </v>
      </c>
      <c r="V23" s="3">
        <f>登録マスターデーター!A73</f>
        <v>69</v>
      </c>
      <c r="W23" s="3" t="str">
        <f>登録マスターデーター!B73</f>
        <v xml:space="preserve"> </v>
      </c>
    </row>
    <row r="24" spans="1:26" ht="20.100000000000001" customHeight="1" thickTop="1" thickBot="1">
      <c r="A24" s="649"/>
      <c r="B24" s="665"/>
      <c r="C24" s="495"/>
      <c r="D24" s="297"/>
      <c r="E24" s="449" t="str">
        <f>IF(D24="","",VLOOKUP(D24,登録マスターデーター!$A$5:$AP$94,2,FALSE))</f>
        <v/>
      </c>
      <c r="F24" s="449" t="str">
        <f>IF(D24="","",LOOKUP(D24,登録マスターデーター!$A$5:$B$94,登録マスターデーター!$V$5:$V$94)&amp;" "&amp;LOOKUP(D24,登録マスターデーター!$A$5:$B$94,登録マスターデーター!$W$5:$W$94))</f>
        <v/>
      </c>
      <c r="G24" s="450" t="str">
        <f>IF(D24="","",VLOOKUP(D24,登録マスターデーター!$A$5:$AP$94,13,FALSE))</f>
        <v/>
      </c>
      <c r="H24" s="471"/>
      <c r="I24" s="452"/>
      <c r="J24" s="451"/>
      <c r="K24" s="479" t="str">
        <f>IF(D24="","",VLOOKUP(D24,登録マスターデーター!$A$5:$AP$94,4,FALSE))</f>
        <v/>
      </c>
      <c r="L24" s="437" t="str">
        <f>IF(D24="","",VLOOKUP(D24,登録マスターデーター!$A$5:$AP$94,36,FALSE))</f>
        <v/>
      </c>
      <c r="P24" s="3">
        <f>登録マスターデーター!A22</f>
        <v>18</v>
      </c>
      <c r="Q24" s="3" t="str">
        <f>登録マスターデーター!B22</f>
        <v xml:space="preserve"> </v>
      </c>
      <c r="S24" s="3">
        <f>登録マスターデーター!A48</f>
        <v>44</v>
      </c>
      <c r="T24" s="3" t="str">
        <f>登録マスターデーター!B48</f>
        <v xml:space="preserve"> </v>
      </c>
      <c r="V24" s="49">
        <f>登録マスターデーター!A74</f>
        <v>70</v>
      </c>
      <c r="W24" s="215" t="str">
        <f>登録マスターデーター!B74</f>
        <v>吉岡 亨二</v>
      </c>
    </row>
    <row r="25" spans="1:26" ht="20.100000000000001" customHeight="1" thickTop="1" thickBot="1">
      <c r="A25" s="649"/>
      <c r="B25" s="663"/>
      <c r="C25" s="496"/>
      <c r="D25" s="298"/>
      <c r="E25" s="433" t="str">
        <f>IF(D25="","",VLOOKUP(D25,登録マスターデーター!$A$5:$AP$94,2,FALSE))</f>
        <v/>
      </c>
      <c r="F25" s="433" t="str">
        <f>IF(D25="","",LOOKUP(D25,登録マスターデーター!$A$5:$B$94,登録マスターデーター!$V$5:$V$94)&amp;" "&amp;LOOKUP(D25,登録マスターデーター!$A$5:$B$94,登録マスターデーター!$W$5:$W$94))</f>
        <v/>
      </c>
      <c r="G25" s="453" t="str">
        <f>IF(D25="","",VLOOKUP(D25,登録マスターデーター!$A$5:$AP$94,13,FALSE))</f>
        <v/>
      </c>
      <c r="H25" s="454"/>
      <c r="I25" s="455"/>
      <c r="J25" s="454"/>
      <c r="K25" s="482" t="str">
        <f>IF(D25="","",VLOOKUP(D25,登録マスターデーター!$A$5:$AP$94,4,FALSE))</f>
        <v/>
      </c>
      <c r="L25" s="429" t="str">
        <f>IF(D25="","",VLOOKUP(D25,登録マスターデーター!$A$5:$AP$94,36,FALSE))</f>
        <v/>
      </c>
      <c r="P25" s="3">
        <f>登録マスターデーター!A23</f>
        <v>19</v>
      </c>
      <c r="Q25" s="3" t="str">
        <f>登録マスターデーター!B23</f>
        <v xml:space="preserve"> </v>
      </c>
      <c r="S25" s="3">
        <f>登録マスターデーター!A49</f>
        <v>45</v>
      </c>
      <c r="T25" s="3" t="str">
        <f>登録マスターデーター!B49</f>
        <v xml:space="preserve"> </v>
      </c>
      <c r="V25" s="49">
        <f>登録マスターデーター!A75</f>
        <v>71</v>
      </c>
      <c r="W25" s="215" t="str">
        <f>登録マスターデーター!B75</f>
        <v xml:space="preserve"> </v>
      </c>
    </row>
    <row r="26" spans="1:26" ht="20.100000000000001" customHeight="1" thickTop="1" thickBot="1">
      <c r="A26" s="649"/>
      <c r="B26" s="665"/>
      <c r="C26" s="495"/>
      <c r="D26" s="297"/>
      <c r="E26" s="449" t="str">
        <f>IF(D26="","",VLOOKUP(D26,登録マスターデーター!$A$5:$AP$94,2,FALSE))</f>
        <v/>
      </c>
      <c r="F26" s="449" t="str">
        <f>IF(D26="","",LOOKUP(D26,登録マスターデーター!$A$5:$B$94,登録マスターデーター!$V$5:$V$94)&amp;" "&amp;LOOKUP(D26,登録マスターデーター!$A$5:$B$94,登録マスターデーター!$W$5:$W$94))</f>
        <v/>
      </c>
      <c r="G26" s="450" t="str">
        <f>IF(D26="","",VLOOKUP(D26,登録マスターデーター!$A$5:$AP$94,13,FALSE))</f>
        <v/>
      </c>
      <c r="H26" s="471"/>
      <c r="I26" s="452"/>
      <c r="J26" s="451"/>
      <c r="K26" s="483" t="str">
        <f>IF(D26="","",VLOOKUP(D26,登録マスターデーター!$A$5:$AP$94,4,FALSE))</f>
        <v/>
      </c>
      <c r="L26" s="437" t="str">
        <f>IF(D26="","",VLOOKUP(D26,登録マスターデーター!$A$5:$AP$94,36,FALSE))</f>
        <v/>
      </c>
      <c r="P26" s="3">
        <f>登録マスターデーター!A24</f>
        <v>20</v>
      </c>
      <c r="Q26" s="3" t="str">
        <f>登録マスターデーター!B24</f>
        <v xml:space="preserve"> </v>
      </c>
      <c r="S26" s="3">
        <f>登録マスターデーター!A50</f>
        <v>46</v>
      </c>
      <c r="T26" s="3" t="str">
        <f>登録マスターデーター!B50</f>
        <v xml:space="preserve"> </v>
      </c>
      <c r="V26" s="49">
        <f>登録マスターデーター!A76</f>
        <v>72</v>
      </c>
      <c r="W26" s="215" t="str">
        <f>登録マスターデーター!B76</f>
        <v xml:space="preserve"> </v>
      </c>
    </row>
    <row r="27" spans="1:26" ht="20.100000000000001" customHeight="1" thickTop="1" thickBot="1">
      <c r="A27" s="649"/>
      <c r="B27" s="663"/>
      <c r="C27" s="496"/>
      <c r="D27" s="298"/>
      <c r="E27" s="433" t="str">
        <f>IF(D27="","",VLOOKUP(D27,登録マスターデーター!$A$5:$AP$94,2,FALSE))</f>
        <v/>
      </c>
      <c r="F27" s="433" t="str">
        <f>IF(D27="","",LOOKUP(D27,登録マスターデーター!$A$5:$B$94,登録マスターデーター!$V$5:$V$94)&amp;" "&amp;LOOKUP(D27,登録マスターデーター!$A$5:$B$94,登録マスターデーター!$W$5:$W$94))</f>
        <v/>
      </c>
      <c r="G27" s="453" t="str">
        <f>IF(D27="","",VLOOKUP(D27,登録マスターデーター!$A$5:$AP$94,13,FALSE))</f>
        <v/>
      </c>
      <c r="H27" s="454"/>
      <c r="I27" s="455"/>
      <c r="J27" s="454"/>
      <c r="K27" s="480" t="str">
        <f>IF(D27="","",VLOOKUP(D27,登録マスターデーター!$A$5:$AP$94,4,FALSE))</f>
        <v/>
      </c>
      <c r="L27" s="429" t="str">
        <f>IF(D27="","",VLOOKUP(D27,登録マスターデーター!$A$5:$AP$94,36,FALSE))</f>
        <v/>
      </c>
      <c r="P27" s="3">
        <f>登録マスターデーター!A25</f>
        <v>21</v>
      </c>
      <c r="Q27" s="3" t="str">
        <f>登録マスターデーター!B25</f>
        <v xml:space="preserve"> </v>
      </c>
      <c r="S27" s="3">
        <f>登録マスターデーター!A51</f>
        <v>47</v>
      </c>
      <c r="T27" s="3" t="str">
        <f>登録マスターデーター!B51</f>
        <v xml:space="preserve"> </v>
      </c>
      <c r="V27" s="49">
        <f>登録マスターデーター!A77</f>
        <v>73</v>
      </c>
      <c r="W27" s="215" t="str">
        <f>登録マスターデーター!B77</f>
        <v xml:space="preserve"> </v>
      </c>
    </row>
    <row r="28" spans="1:26" ht="20.100000000000001" customHeight="1" thickTop="1" thickBot="1">
      <c r="A28" s="649"/>
      <c r="B28" s="665"/>
      <c r="C28" s="618"/>
      <c r="D28" s="297"/>
      <c r="E28" s="449" t="str">
        <f>IF(D28="","",VLOOKUP(D28,登録マスターデーター!$A$5:$AP$94,2,FALSE))</f>
        <v/>
      </c>
      <c r="F28" s="449" t="str">
        <f>IF(D28="","",LOOKUP(D28,登録マスターデーター!$A$5:$B$94,登録マスターデーター!$V$5:$V$94)&amp;" "&amp;LOOKUP(D28,登録マスターデーター!$A$5:$B$94,登録マスターデーター!$W$5:$W$94))</f>
        <v/>
      </c>
      <c r="G28" s="450" t="str">
        <f>IF(D28="","",VLOOKUP(D28,登録マスターデーター!$A$5:$AP$94,13,FALSE))</f>
        <v/>
      </c>
      <c r="H28" s="471"/>
      <c r="I28" s="452"/>
      <c r="J28" s="451"/>
      <c r="K28" s="479" t="str">
        <f>IF(D28="","",VLOOKUP(D28,登録マスターデーター!$A$5:$AP$94,4,FALSE))</f>
        <v/>
      </c>
      <c r="L28" s="437" t="str">
        <f>IF(D28="","",VLOOKUP(D28,登録マスターデーター!$A$5:$AP$94,36,FALSE))</f>
        <v/>
      </c>
      <c r="P28" s="3">
        <f>登録マスターデーター!A26</f>
        <v>22</v>
      </c>
      <c r="Q28" s="3" t="str">
        <f>登録マスターデーター!B26</f>
        <v xml:space="preserve"> </v>
      </c>
      <c r="S28" s="3">
        <f>登録マスターデーター!A52</f>
        <v>48</v>
      </c>
      <c r="T28" s="3" t="str">
        <f>登録マスターデーター!B52</f>
        <v xml:space="preserve"> </v>
      </c>
      <c r="V28" s="49">
        <f>登録マスターデーター!A78</f>
        <v>74</v>
      </c>
      <c r="W28" s="215" t="str">
        <f>登録マスターデーター!B78</f>
        <v xml:space="preserve"> </v>
      </c>
    </row>
    <row r="29" spans="1:26" ht="20.100000000000001" customHeight="1" thickTop="1" thickBot="1">
      <c r="A29" s="649"/>
      <c r="B29" s="667"/>
      <c r="C29" s="668"/>
      <c r="D29" s="463"/>
      <c r="E29" s="435" t="str">
        <f>IF(D29="","",VLOOKUP(D29,登録マスターデーター!$A$5:$AP$94,2,FALSE))</f>
        <v/>
      </c>
      <c r="F29" s="435" t="str">
        <f>IF(D29="","",LOOKUP(D29,登録マスターデーター!$A$5:$B$94,登録マスターデーター!$V$5:$V$94)&amp;" "&amp;LOOKUP(D29,登録マスターデーター!$A$5:$B$94,登録マスターデーター!$W$5:$W$94))</f>
        <v/>
      </c>
      <c r="G29" s="464" t="str">
        <f>IF(D29="","",VLOOKUP(D29,登録マスターデーター!$A$5:$AP$94,13,FALSE))</f>
        <v/>
      </c>
      <c r="H29" s="454"/>
      <c r="I29" s="466"/>
      <c r="J29" s="465"/>
      <c r="K29" s="484" t="str">
        <f>IF(D29="","",VLOOKUP(D29,登録マスターデーター!$A$5:$AP$94,4,FALSE))</f>
        <v/>
      </c>
      <c r="L29" s="448" t="str">
        <f>IF(D29="","",VLOOKUP(D29,登録マスターデーター!$A$5:$AP$94,36,FALSE))</f>
        <v/>
      </c>
      <c r="P29" s="3">
        <f>登録マスターデーター!A27</f>
        <v>23</v>
      </c>
      <c r="Q29" s="3" t="str">
        <f>登録マスターデーター!B27</f>
        <v xml:space="preserve"> </v>
      </c>
      <c r="S29" s="3">
        <f>登録マスターデーター!A53</f>
        <v>49</v>
      </c>
      <c r="T29" s="3" t="str">
        <f>登録マスターデーター!B53</f>
        <v xml:space="preserve"> </v>
      </c>
      <c r="V29" s="49">
        <f>登録マスターデーター!A79</f>
        <v>75</v>
      </c>
      <c r="W29" s="215" t="str">
        <f>登録マスターデーター!B79</f>
        <v xml:space="preserve"> </v>
      </c>
    </row>
    <row r="30" spans="1:26" ht="20.100000000000001" customHeight="1" thickTop="1" thickBot="1">
      <c r="A30" s="650" t="s">
        <v>66</v>
      </c>
      <c r="B30" s="662"/>
      <c r="C30" s="664"/>
      <c r="D30" s="459"/>
      <c r="E30" s="434" t="str">
        <f>IF(D30="","",VLOOKUP(D30,登録マスターデーター!$A$5:$AP$94,2,FALSE))</f>
        <v/>
      </c>
      <c r="F30" s="434" t="str">
        <f>IF(D30="","",LOOKUP(D30,登録マスターデーター!$A$5:$B$94,登録マスターデーター!$V$5:$V$94)&amp;" "&amp;LOOKUP(D30,登録マスターデーター!$A$5:$B$94,登録マスターデーター!$W$5:$W$94))</f>
        <v/>
      </c>
      <c r="G30" s="460" t="str">
        <f>IF(D30="","",VLOOKUP(D30,登録マスターデーター!$A$5:$AP$94,13,FALSE))</f>
        <v/>
      </c>
      <c r="H30" s="469"/>
      <c r="I30" s="462"/>
      <c r="J30" s="461"/>
      <c r="K30" s="485" t="str">
        <f>IF(D30="","",VLOOKUP(D30,登録マスターデーター!$A$5:$AP$94,4,FALSE))</f>
        <v/>
      </c>
      <c r="L30" s="428" t="str">
        <f>IF(D30="","",VLOOKUP(D30,登録マスターデーター!$A$5:$AP$94,36,FALSE))</f>
        <v/>
      </c>
      <c r="P30" s="3">
        <f>登録マスターデーター!A28</f>
        <v>24</v>
      </c>
      <c r="Q30" s="3" t="str">
        <f>登録マスターデーター!B28</f>
        <v xml:space="preserve"> </v>
      </c>
      <c r="S30" s="3">
        <f>登録マスターデーター!A54</f>
        <v>50</v>
      </c>
      <c r="T30" s="3" t="str">
        <f>登録マスターデーター!B54</f>
        <v xml:space="preserve"> </v>
      </c>
      <c r="V30" s="49">
        <f>登録マスターデーター!A80</f>
        <v>76</v>
      </c>
      <c r="W30" s="215" t="str">
        <f>登録マスターデーター!B80</f>
        <v xml:space="preserve"> </v>
      </c>
    </row>
    <row r="31" spans="1:26" ht="20.100000000000001" customHeight="1" thickTop="1" thickBot="1">
      <c r="A31" s="650"/>
      <c r="B31" s="663"/>
      <c r="C31" s="619"/>
      <c r="D31" s="298"/>
      <c r="E31" s="433" t="str">
        <f>IF(D31="","",VLOOKUP(D31,登録マスターデーター!$A$5:$AP$94,2,FALSE))</f>
        <v/>
      </c>
      <c r="F31" s="433" t="str">
        <f>IF(D31="","",LOOKUP(D31,登録マスターデーター!$A$5:$B$94,登録マスターデーター!$V$5:$V$94)&amp;" "&amp;LOOKUP(D31,登録マスターデーター!$A$5:$B$94,登録マスターデーター!$W$5:$W$94))</f>
        <v/>
      </c>
      <c r="G31" s="453" t="str">
        <f>IF(D31="","",VLOOKUP(D31,登録マスターデーター!$A$5:$AP$94,13,FALSE))</f>
        <v/>
      </c>
      <c r="H31" s="470"/>
      <c r="I31" s="455"/>
      <c r="J31" s="454"/>
      <c r="K31" s="482" t="str">
        <f>IF(D31="","",VLOOKUP(D31,登録マスターデーター!$A$5:$AP$94,4,FALSE))</f>
        <v/>
      </c>
      <c r="L31" s="429" t="str">
        <f>IF(D31="","",VLOOKUP(D31,登録マスターデーター!$A$5:$AP$94,36,FALSE))</f>
        <v/>
      </c>
      <c r="P31" s="3">
        <f>登録マスターデーター!A29</f>
        <v>25</v>
      </c>
      <c r="Q31" s="3" t="str">
        <f>登録マスターデーター!B29</f>
        <v xml:space="preserve"> </v>
      </c>
      <c r="S31" s="3">
        <f>登録マスターデーター!A55</f>
        <v>51</v>
      </c>
      <c r="T31" s="3" t="str">
        <f>登録マスターデーター!B55</f>
        <v xml:space="preserve"> </v>
      </c>
      <c r="V31" s="49">
        <f>登録マスターデーター!A81</f>
        <v>77</v>
      </c>
      <c r="W31" s="215" t="str">
        <f>登録マスターデーター!B81</f>
        <v xml:space="preserve"> </v>
      </c>
    </row>
    <row r="32" spans="1:26" ht="20.100000000000001" customHeight="1" thickTop="1" thickBot="1">
      <c r="A32" s="650"/>
      <c r="B32" s="665"/>
      <c r="C32" s="618"/>
      <c r="D32" s="297"/>
      <c r="E32" s="449" t="str">
        <f>IF(D32="","",VLOOKUP(D32,登録マスターデーター!$A$5:$AP$94,2,FALSE))</f>
        <v/>
      </c>
      <c r="F32" s="449" t="str">
        <f>IF(D32="","",LOOKUP(D32,登録マスターデーター!$A$5:$B$94,登録マスターデーター!$V$5:$V$94)&amp;" "&amp;LOOKUP(D32,登録マスターデーター!$A$5:$B$94,登録マスターデーター!$W$5:$W$94))</f>
        <v/>
      </c>
      <c r="G32" s="450" t="str">
        <f>IF(D32="","",VLOOKUP(D32,登録マスターデーター!$A$5:$AP$94,13,FALSE))</f>
        <v/>
      </c>
      <c r="H32" s="451"/>
      <c r="I32" s="452"/>
      <c r="J32" s="451"/>
      <c r="K32" s="479" t="str">
        <f>IF(D32="","",VLOOKUP(D32,登録マスターデーター!$A$5:$AP$94,4,FALSE))</f>
        <v/>
      </c>
      <c r="L32" s="437" t="str">
        <f>IF(D32="","",VLOOKUP(D32,登録マスターデーター!$A$5:$AP$94,36,FALSE))</f>
        <v/>
      </c>
      <c r="P32" s="3">
        <f>登録マスターデーター!A30</f>
        <v>26</v>
      </c>
      <c r="Q32" s="3" t="str">
        <f>登録マスターデーター!B30</f>
        <v xml:space="preserve"> </v>
      </c>
      <c r="S32" s="3">
        <f>登録マスターデーター!A56</f>
        <v>52</v>
      </c>
      <c r="T32" s="3" t="str">
        <f>登録マスターデーター!B56</f>
        <v xml:space="preserve"> </v>
      </c>
      <c r="V32" s="49">
        <f>登録マスターデーター!A82</f>
        <v>78</v>
      </c>
      <c r="W32" s="215" t="str">
        <f>登録マスターデーター!B82</f>
        <v xml:space="preserve"> </v>
      </c>
    </row>
    <row r="33" spans="1:22" ht="20.100000000000001" customHeight="1" thickTop="1" thickBot="1">
      <c r="A33" s="650"/>
      <c r="B33" s="663"/>
      <c r="C33" s="619"/>
      <c r="D33" s="298"/>
      <c r="E33" s="433" t="str">
        <f>IF(D33="","",VLOOKUP(D33,登録マスターデーター!$A$5:$AP$94,2,FALSE))</f>
        <v/>
      </c>
      <c r="F33" s="433" t="str">
        <f>IF(D33="","",LOOKUP(D33,登録マスターデーター!$A$5:$B$94,登録マスターデーター!$V$5:$V$94)&amp;" "&amp;LOOKUP(D33,登録マスターデーター!$A$5:$B$94,登録マスターデーター!$W$5:$W$94))</f>
        <v/>
      </c>
      <c r="G33" s="453" t="str">
        <f>IF(D33="","",VLOOKUP(D33,登録マスターデーター!$A$5:$AP$94,13,FALSE))</f>
        <v/>
      </c>
      <c r="H33" s="470"/>
      <c r="I33" s="455"/>
      <c r="J33" s="454"/>
      <c r="K33" s="482" t="str">
        <f>IF(D33="","",VLOOKUP(D33,登録マスターデーター!$A$5:$AP$94,4,FALSE))</f>
        <v/>
      </c>
      <c r="L33" s="429" t="str">
        <f>IF(D33="","",VLOOKUP(D33,登録マスターデーター!$A$5:$AP$94,36,FALSE))</f>
        <v/>
      </c>
      <c r="V33" s="93"/>
    </row>
    <row r="34" spans="1:22" ht="20.100000000000001" customHeight="1" thickTop="1" thickBot="1">
      <c r="A34" s="650"/>
      <c r="B34" s="665"/>
      <c r="C34" s="618"/>
      <c r="D34" s="297"/>
      <c r="E34" s="449" t="str">
        <f>IF(D34="","",VLOOKUP(D34,登録マスターデーター!$A$5:$AP$94,2,FALSE))</f>
        <v/>
      </c>
      <c r="F34" s="449" t="str">
        <f>IF(D34="","",LOOKUP(D34,登録マスターデーター!$A$5:$B$94,登録マスターデーター!$V$5:$V$94)&amp;" "&amp;LOOKUP(D34,登録マスターデーター!$A$5:$B$94,登録マスターデーター!$W$5:$W$94))</f>
        <v/>
      </c>
      <c r="G34" s="450" t="str">
        <f>IF(D34="","",VLOOKUP(D34,登録マスターデーター!$A$5:$AP$94,13,FALSE))</f>
        <v/>
      </c>
      <c r="H34" s="451"/>
      <c r="I34" s="452"/>
      <c r="J34" s="451"/>
      <c r="K34" s="479" t="str">
        <f>IF(D34="","",VLOOKUP(D34,登録マスターデーター!$A$5:$AP$94,4,FALSE))</f>
        <v/>
      </c>
      <c r="L34" s="437" t="str">
        <f>IF(D34="","",VLOOKUP(D34,登録マスターデーター!$A$5:$AP$94,36,FALSE))</f>
        <v/>
      </c>
      <c r="V34" s="93"/>
    </row>
    <row r="35" spans="1:22" ht="20.100000000000001" customHeight="1" thickTop="1" thickBot="1">
      <c r="A35" s="650"/>
      <c r="B35" s="663"/>
      <c r="C35" s="619"/>
      <c r="D35" s="298"/>
      <c r="E35" s="433" t="str">
        <f>IF(D35="","",VLOOKUP(D35,登録マスターデーター!$A$5:$AP$94,2,FALSE))</f>
        <v/>
      </c>
      <c r="F35" s="433" t="str">
        <f>IF(D35="","",LOOKUP(D35,登録マスターデーター!$A$5:$B$94,登録マスターデーター!$V$5:$V$94)&amp;" "&amp;LOOKUP(D35,登録マスターデーター!$A$5:$B$94,登録マスターデーター!$W$5:$W$94))</f>
        <v/>
      </c>
      <c r="G35" s="453" t="str">
        <f>IF(D35="","",VLOOKUP(D35,登録マスターデーター!$A$5:$AP$94,13,FALSE))</f>
        <v/>
      </c>
      <c r="H35" s="470"/>
      <c r="I35" s="455"/>
      <c r="J35" s="454"/>
      <c r="K35" s="482" t="str">
        <f>IF(D35="","",VLOOKUP(D35,登録マスターデーター!$A$5:$AP$94,4,FALSE))</f>
        <v/>
      </c>
      <c r="L35" s="429" t="str">
        <f>IF(D35="","",VLOOKUP(D35,登録マスターデーター!$A$5:$AP$94,36,FALSE))</f>
        <v/>
      </c>
      <c r="V35" s="93"/>
    </row>
    <row r="36" spans="1:22" ht="20.100000000000001" customHeight="1" thickTop="1" thickBot="1">
      <c r="A36" s="650"/>
      <c r="B36" s="665"/>
      <c r="C36" s="618"/>
      <c r="D36" s="297"/>
      <c r="E36" s="449" t="str">
        <f>IF(D36="","",VLOOKUP(D36,登録マスターデーター!$A$5:$AP$94,2,FALSE))</f>
        <v/>
      </c>
      <c r="F36" s="449" t="str">
        <f>IF(D36="","",LOOKUP(D36,登録マスターデーター!$A$5:$B$94,登録マスターデーター!$V$5:$V$94)&amp;" "&amp;LOOKUP(D36,登録マスターデーター!$A$5:$B$94,登録マスターデーター!$W$5:$W$94))</f>
        <v/>
      </c>
      <c r="G36" s="450" t="str">
        <f>IF(D36="","",VLOOKUP(D36,登録マスターデーター!$A$5:$AP$94,13,FALSE))</f>
        <v/>
      </c>
      <c r="H36" s="451"/>
      <c r="I36" s="452"/>
      <c r="J36" s="451"/>
      <c r="K36" s="479" t="str">
        <f>IF(D36="","",VLOOKUP(D36,登録マスターデーター!$A$5:$AP$94,4,FALSE))</f>
        <v/>
      </c>
      <c r="L36" s="439" t="str">
        <f>IF(D36="","",VLOOKUP(D36,登録マスターデーター!$A$5:$AP$94,36,FALSE))</f>
        <v/>
      </c>
      <c r="V36" s="93"/>
    </row>
    <row r="37" spans="1:22" ht="20.100000000000001" customHeight="1" thickTop="1" thickBot="1">
      <c r="A37" s="650"/>
      <c r="B37" s="663"/>
      <c r="C37" s="619"/>
      <c r="D37" s="298"/>
      <c r="E37" s="433" t="str">
        <f>IF(D37="","",VLOOKUP(D37,登録マスターデーター!$A$5:$AP$94,2,FALSE))</f>
        <v/>
      </c>
      <c r="F37" s="433" t="str">
        <f>IF(D37="","",LOOKUP(D37,登録マスターデーター!$A$5:$B$94,登録マスターデーター!$V$5:$V$94)&amp;" "&amp;LOOKUP(D37,登録マスターデーター!$A$5:$B$94,登録マスターデーター!$W$5:$W$94))</f>
        <v/>
      </c>
      <c r="G37" s="453" t="str">
        <f>IF(D37="","",VLOOKUP(D37,登録マスターデーター!$A$5:$AP$94,13,FALSE))</f>
        <v/>
      </c>
      <c r="H37" s="470"/>
      <c r="I37" s="455"/>
      <c r="J37" s="454"/>
      <c r="K37" s="482" t="str">
        <f>IF(D37="","",VLOOKUP(D37,登録マスターデーター!$A$5:$AP$94,4,FALSE))</f>
        <v/>
      </c>
      <c r="L37" s="438" t="str">
        <f>IF(D37="","",VLOOKUP(D37,登録マスターデーター!$A$5:$AP$94,36,FALSE))</f>
        <v/>
      </c>
      <c r="V37" s="93"/>
    </row>
    <row r="38" spans="1:22" ht="20.100000000000001" customHeight="1" thickTop="1" thickBot="1">
      <c r="A38" s="650"/>
      <c r="B38" s="665"/>
      <c r="C38" s="618"/>
      <c r="D38" s="297"/>
      <c r="E38" s="449" t="str">
        <f>IF(D38="","",VLOOKUP(D38,登録マスターデーター!$A$5:$AP$94,2,FALSE))</f>
        <v/>
      </c>
      <c r="F38" s="449" t="str">
        <f>IF(D38="","",LOOKUP(D38,登録マスターデーター!$A$5:$B$94,登録マスターデーター!$V$5:$V$94)&amp;" "&amp;LOOKUP(D38,登録マスターデーター!$A$5:$B$94,登録マスターデーター!$W$5:$W$94))</f>
        <v/>
      </c>
      <c r="G38" s="450" t="str">
        <f>IF(D38="","",VLOOKUP(D38,登録マスターデーター!$A$5:$AP$94,13,FALSE))</f>
        <v/>
      </c>
      <c r="H38" s="451"/>
      <c r="I38" s="452"/>
      <c r="J38" s="451"/>
      <c r="K38" s="479" t="str">
        <f>IF(D38="","",VLOOKUP(D38,登録マスターデーター!$A$5:$AP$94,4,FALSE))</f>
        <v/>
      </c>
      <c r="L38" s="437" t="str">
        <f>IF(D38="","",VLOOKUP(D38,登録マスターデーター!$A$5:$AP$94,36,FALSE))</f>
        <v/>
      </c>
      <c r="V38" s="93"/>
    </row>
    <row r="39" spans="1:22" ht="20.100000000000001" customHeight="1" thickTop="1" thickBot="1">
      <c r="A39" s="651"/>
      <c r="B39" s="666"/>
      <c r="C39" s="622"/>
      <c r="D39" s="299"/>
      <c r="E39" s="436" t="str">
        <f>IF(D39="","",VLOOKUP(D39,登録マスターデーター!$A$5:$AP$94,2,FALSE))</f>
        <v/>
      </c>
      <c r="F39" s="436" t="str">
        <f>IF(D39="","",LOOKUP(D39,登録マスターデーター!$A$5:$B$94,登録マスターデーター!$V$5:$V$94)&amp;" "&amp;LOOKUP(D39,登録マスターデーター!$A$5:$B$94,登録マスターデーター!$W$5:$W$94))</f>
        <v/>
      </c>
      <c r="G39" s="456" t="str">
        <f>IF(D39="","",VLOOKUP(D39,登録マスターデーター!$A$5:$AP$94,13,FALSE))</f>
        <v/>
      </c>
      <c r="H39" s="470"/>
      <c r="I39" s="458"/>
      <c r="J39" s="457"/>
      <c r="K39" s="486" t="str">
        <f>IF(D39="","",VLOOKUP(D39,登録マスターデーター!$A$5:$AP$94,4,FALSE))</f>
        <v/>
      </c>
      <c r="L39" s="430" t="str">
        <f>IF(D39="","",VLOOKUP(D39,登録マスターデーター!$A$5:$AP$94,36,FALSE))</f>
        <v/>
      </c>
      <c r="V39" s="93"/>
    </row>
    <row r="40" spans="1:22" ht="20.100000000000001" customHeight="1">
      <c r="G40" s="8"/>
      <c r="H40" s="472"/>
      <c r="K40" s="472"/>
      <c r="V40" s="93"/>
    </row>
    <row r="41" spans="1:22" ht="7.5" customHeight="1" thickBot="1"/>
    <row r="42" spans="1:22" ht="18" customHeight="1" thickBot="1">
      <c r="B42" s="609" t="s">
        <v>57</v>
      </c>
      <c r="C42" s="609"/>
      <c r="D42" s="221" t="s">
        <v>176</v>
      </c>
      <c r="E42" s="610" t="str">
        <f>登録名簿!C3</f>
        <v>コピー＆ペーストしてください</v>
      </c>
      <c r="F42" s="610"/>
      <c r="G42" s="413"/>
      <c r="K42" s="268" t="s">
        <v>496</v>
      </c>
    </row>
    <row r="43" spans="1:22" ht="18" customHeight="1" thickBot="1">
      <c r="B43" s="609" t="s">
        <v>39</v>
      </c>
      <c r="C43" s="609"/>
      <c r="D43" s="97"/>
      <c r="E43" s="27" t="str">
        <f>IF(D43="","",VLOOKUP(D43,登録マスターデーター!$A$5:$AP$86,2,FALSE))</f>
        <v/>
      </c>
      <c r="F43" s="27"/>
      <c r="H43" s="657" t="s">
        <v>651</v>
      </c>
      <c r="I43" s="657"/>
      <c r="K43" s="269" t="str">
        <f>登録名簿!J1</f>
        <v xml:space="preserve"> </v>
      </c>
    </row>
    <row r="44" spans="1:22" ht="18" customHeight="1">
      <c r="B44" s="412" t="s">
        <v>40</v>
      </c>
      <c r="C44" s="620" t="str">
        <f>IF(D43="","",VLOOKUP(D43,登録マスターデーター!$A$5:$AP$86,28,FALSE))</f>
        <v/>
      </c>
      <c r="D44" s="620"/>
      <c r="E44" s="415" t="str">
        <f>IF(D43="","",VLOOKUP(D43,登録マスターデーター!$A$5:$AP$86,30,FALSE))</f>
        <v/>
      </c>
      <c r="F44" s="415"/>
      <c r="H44" s="658"/>
      <c r="I44" s="658"/>
    </row>
    <row r="45" spans="1:22" ht="18" customHeight="1">
      <c r="B45" s="160" t="s">
        <v>59</v>
      </c>
      <c r="C45" s="617" t="s">
        <v>60</v>
      </c>
      <c r="D45" s="617"/>
      <c r="E45" s="324" t="str">
        <f>IF(D43="","",VLOOKUP(D43,登録マスターデーター!$A$5:$AP$86,32,FALSE))</f>
        <v/>
      </c>
      <c r="F45" s="416" t="s">
        <v>92</v>
      </c>
      <c r="G45" s="414"/>
      <c r="I45" s="294"/>
      <c r="J45" s="294"/>
    </row>
    <row r="46" spans="1:22" ht="15" customHeight="1">
      <c r="B46" s="30" t="s">
        <v>62</v>
      </c>
      <c r="D46" s="660" t="s">
        <v>649</v>
      </c>
      <c r="E46" s="660"/>
      <c r="F46" s="95"/>
      <c r="G46" s="95"/>
      <c r="H46" s="645">
        <f>7000*F46</f>
        <v>0</v>
      </c>
      <c r="I46" s="645"/>
      <c r="J46" s="422"/>
      <c r="K46" s="12" t="s">
        <v>41</v>
      </c>
    </row>
    <row r="47" spans="1:22" ht="15" customHeight="1">
      <c r="B47" s="30" t="s">
        <v>64</v>
      </c>
      <c r="D47" s="660" t="s">
        <v>650</v>
      </c>
      <c r="E47" s="660"/>
      <c r="F47" s="95"/>
      <c r="G47" s="95"/>
      <c r="H47" s="645">
        <f>14000*F47</f>
        <v>0</v>
      </c>
      <c r="I47" s="645"/>
      <c r="J47" s="422"/>
      <c r="K47" s="12" t="s">
        <v>41</v>
      </c>
    </row>
    <row r="48" spans="1:22" ht="15" customHeight="1" thickBot="1">
      <c r="B48" s="412" t="s">
        <v>90</v>
      </c>
      <c r="C48" s="103"/>
      <c r="D48" s="661" t="s">
        <v>650</v>
      </c>
      <c r="E48" s="661"/>
      <c r="F48" s="96"/>
      <c r="G48" s="96"/>
      <c r="H48" s="644">
        <f>14000*F48</f>
        <v>0</v>
      </c>
      <c r="I48" s="644"/>
      <c r="J48" s="421"/>
      <c r="K48" s="34" t="s">
        <v>41</v>
      </c>
    </row>
    <row r="49" spans="2:20" ht="15" customHeight="1" thickTop="1">
      <c r="B49" s="35"/>
      <c r="C49" s="9"/>
      <c r="H49" s="643">
        <f>SUM(H46:I48)</f>
        <v>0</v>
      </c>
      <c r="I49" s="643"/>
      <c r="J49" s="420"/>
      <c r="K49" s="38" t="s">
        <v>41</v>
      </c>
    </row>
    <row r="50" spans="2:20" ht="15.95" customHeight="1">
      <c r="B50" s="12" t="s">
        <v>71</v>
      </c>
    </row>
    <row r="61" spans="2:20">
      <c r="T61" s="3">
        <f>登録マスターデーター!B95</f>
        <v>0</v>
      </c>
    </row>
  </sheetData>
  <sheetProtection password="E9DF" sheet="1" objects="1" scenarios="1" formatCells="0"/>
  <mergeCells count="40">
    <mergeCell ref="A1:L1"/>
    <mergeCell ref="E2:K2"/>
    <mergeCell ref="K3:L4"/>
    <mergeCell ref="A7:A13"/>
    <mergeCell ref="A14:A29"/>
    <mergeCell ref="B14:B15"/>
    <mergeCell ref="C14:C15"/>
    <mergeCell ref="B16:B17"/>
    <mergeCell ref="B18:B19"/>
    <mergeCell ref="C34:C35"/>
    <mergeCell ref="B36:B37"/>
    <mergeCell ref="C36:C37"/>
    <mergeCell ref="B38:B39"/>
    <mergeCell ref="B20:B21"/>
    <mergeCell ref="B22:B23"/>
    <mergeCell ref="B24:B25"/>
    <mergeCell ref="B26:B27"/>
    <mergeCell ref="B28:B29"/>
    <mergeCell ref="C28:C29"/>
    <mergeCell ref="H49:I49"/>
    <mergeCell ref="A5:I5"/>
    <mergeCell ref="D46:E46"/>
    <mergeCell ref="D47:E47"/>
    <mergeCell ref="D48:E48"/>
    <mergeCell ref="C38:C39"/>
    <mergeCell ref="B42:C42"/>
    <mergeCell ref="E42:F42"/>
    <mergeCell ref="B43:C43"/>
    <mergeCell ref="C44:D44"/>
    <mergeCell ref="A30:A39"/>
    <mergeCell ref="B30:B31"/>
    <mergeCell ref="C30:C31"/>
    <mergeCell ref="B32:B33"/>
    <mergeCell ref="C32:C33"/>
    <mergeCell ref="B34:B35"/>
    <mergeCell ref="H43:I44"/>
    <mergeCell ref="C45:D45"/>
    <mergeCell ref="H46:I46"/>
    <mergeCell ref="H47:I47"/>
    <mergeCell ref="H48:I48"/>
  </mergeCells>
  <phoneticPr fontId="3"/>
  <dataValidations xWindow="849" yWindow="520" count="6">
    <dataValidation type="list" allowBlank="1" showInputMessage="1" promptTitle="種目" prompt="種目を選択して下さい" sqref="B30:B39">
      <formula1>"　,MIX"</formula1>
    </dataValidation>
    <dataValidation type="list" allowBlank="1" showInputMessage="1" promptTitle="種目" prompt="種目を選択して下さい" sqref="B14:B29">
      <formula1>"　,MD,WD"</formula1>
    </dataValidation>
    <dataValidation type="list" imeMode="off" allowBlank="1" showInputMessage="1" showErrorMessage="1" promptTitle="参加料の納入が他県の場合" prompt="その都道府県名を選択" sqref="J7:J3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その都道府県名を選択" sqref="H7:H3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promptTitle="種目" prompt="種目を選択して下さい" sqref="B7:B13">
      <formula1>"　,MS,WS"</formula1>
    </dataValidation>
    <dataValidation allowBlank="1" showInputMessage="1" promptTitle="審判資格" prompt="①取得している審判資格の級（1級、2級、3級）_x000a_②日バへ申請済みの場合のみ　申請中_x000a_③マスターデータに上記審判資格を入力して下さい" sqref="L7:L39"/>
  </dataValidations>
  <printOptions horizontalCentered="1"/>
  <pageMargins left="0.59055118110236227" right="0.59055118110236227" top="0.59055118110236227" bottom="0.59055118110236227" header="0.51181102362204722" footer="0.51181102362204722"/>
  <pageSetup paperSize="9" scale="86" orientation="portrait" horizontalDpi="4294967294" verticalDpi="1200"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F34"/>
  <sheetViews>
    <sheetView topLeftCell="A13" zoomScaleNormal="100" zoomScaleSheetLayoutView="100" workbookViewId="0">
      <selection activeCell="G15" sqref="G15"/>
    </sheetView>
  </sheetViews>
  <sheetFormatPr defaultRowHeight="13.5"/>
  <cols>
    <col min="1" max="1" width="20.5" style="506" customWidth="1"/>
    <col min="2" max="2" width="21.75" style="506" customWidth="1"/>
    <col min="3" max="3" width="21.625" style="506" customWidth="1"/>
    <col min="4" max="4" width="20.625" style="506" customWidth="1"/>
    <col min="5" max="16384" width="9" style="506"/>
  </cols>
  <sheetData>
    <row r="1" spans="1:6" ht="15" customHeight="1">
      <c r="A1" s="696" t="s">
        <v>654</v>
      </c>
      <c r="B1" s="696"/>
      <c r="C1" s="696"/>
      <c r="D1" s="696"/>
    </row>
    <row r="2" spans="1:6" ht="18.75">
      <c r="A2" s="697" t="s">
        <v>655</v>
      </c>
      <c r="B2" s="697"/>
      <c r="C2" s="697"/>
      <c r="D2" s="697"/>
    </row>
    <row r="4" spans="1:6">
      <c r="D4" s="507"/>
    </row>
    <row r="5" spans="1:6" ht="30" customHeight="1">
      <c r="A5" s="508" t="s">
        <v>656</v>
      </c>
      <c r="B5" s="689" t="s">
        <v>657</v>
      </c>
      <c r="C5" s="689"/>
      <c r="D5" s="689"/>
      <c r="E5" s="509"/>
      <c r="F5" s="509"/>
    </row>
    <row r="6" spans="1:6" ht="30" customHeight="1">
      <c r="A6" s="508" t="s">
        <v>658</v>
      </c>
      <c r="B6" s="683" t="s">
        <v>659</v>
      </c>
      <c r="C6" s="684"/>
      <c r="D6" s="510" t="s">
        <v>660</v>
      </c>
    </row>
    <row r="7" spans="1:6" ht="30" customHeight="1">
      <c r="A7" s="511" t="s">
        <v>661</v>
      </c>
      <c r="B7" s="512" t="s">
        <v>662</v>
      </c>
      <c r="C7" s="513" t="s">
        <v>663</v>
      </c>
      <c r="D7" s="698" t="s">
        <v>664</v>
      </c>
    </row>
    <row r="8" spans="1:6" ht="37.5" customHeight="1">
      <c r="A8" s="514" t="s">
        <v>665</v>
      </c>
      <c r="B8" s="515" t="s">
        <v>666</v>
      </c>
      <c r="C8" s="516" t="s">
        <v>667</v>
      </c>
      <c r="D8" s="699"/>
    </row>
    <row r="9" spans="1:6" ht="30" customHeight="1">
      <c r="A9" s="508" t="s">
        <v>668</v>
      </c>
      <c r="B9" s="689" t="s">
        <v>669</v>
      </c>
      <c r="C9" s="689"/>
      <c r="D9" s="689"/>
    </row>
    <row r="10" spans="1:6" ht="45" customHeight="1">
      <c r="A10" s="508" t="s">
        <v>670</v>
      </c>
      <c r="B10" s="680" t="s">
        <v>671</v>
      </c>
      <c r="C10" s="681"/>
      <c r="D10" s="682"/>
    </row>
    <row r="11" spans="1:6" ht="30" customHeight="1">
      <c r="A11" s="508" t="s">
        <v>672</v>
      </c>
      <c r="B11" s="683" t="s">
        <v>673</v>
      </c>
      <c r="C11" s="684"/>
      <c r="D11" s="685"/>
    </row>
    <row r="12" spans="1:6" ht="30" customHeight="1">
      <c r="A12" s="508" t="s">
        <v>674</v>
      </c>
      <c r="B12" s="686" t="s">
        <v>675</v>
      </c>
      <c r="C12" s="687"/>
      <c r="D12" s="688"/>
    </row>
    <row r="13" spans="1:6" ht="30" customHeight="1">
      <c r="A13" s="689" t="s">
        <v>676</v>
      </c>
      <c r="B13" s="690" t="s">
        <v>677</v>
      </c>
      <c r="C13" s="691"/>
      <c r="D13" s="692"/>
    </row>
    <row r="14" spans="1:6" ht="30" customHeight="1">
      <c r="A14" s="689"/>
      <c r="B14" s="693" t="s">
        <v>677</v>
      </c>
      <c r="C14" s="694"/>
      <c r="D14" s="695"/>
    </row>
    <row r="15" spans="1:6" ht="30" customHeight="1">
      <c r="A15" s="689"/>
      <c r="B15" s="693" t="s">
        <v>677</v>
      </c>
      <c r="C15" s="694"/>
      <c r="D15" s="695"/>
    </row>
    <row r="16" spans="1:6" ht="30" customHeight="1">
      <c r="A16" s="689"/>
      <c r="B16" s="693" t="s">
        <v>677</v>
      </c>
      <c r="C16" s="694"/>
      <c r="D16" s="695"/>
    </row>
    <row r="17" spans="1:6" ht="30" customHeight="1">
      <c r="A17" s="689"/>
      <c r="B17" s="693" t="s">
        <v>677</v>
      </c>
      <c r="C17" s="694"/>
      <c r="D17" s="695"/>
    </row>
    <row r="18" spans="1:6" ht="30" customHeight="1">
      <c r="A18" s="689"/>
      <c r="B18" s="693" t="s">
        <v>677</v>
      </c>
      <c r="C18" s="694"/>
      <c r="D18" s="695"/>
    </row>
    <row r="19" spans="1:6" ht="30" customHeight="1">
      <c r="A19" s="689"/>
      <c r="B19" s="672" t="s">
        <v>677</v>
      </c>
      <c r="C19" s="673"/>
      <c r="D19" s="674"/>
    </row>
    <row r="20" spans="1:6" ht="30" customHeight="1">
      <c r="A20" s="675"/>
      <c r="B20" s="676"/>
      <c r="C20" s="676"/>
      <c r="D20" s="676"/>
      <c r="F20" s="517"/>
    </row>
    <row r="21" spans="1:6">
      <c r="A21" s="518"/>
      <c r="B21" s="509"/>
      <c r="C21" s="509"/>
      <c r="D21" s="509"/>
    </row>
    <row r="22" spans="1:6" ht="30" customHeight="1">
      <c r="A22" s="519" t="s">
        <v>678</v>
      </c>
    </row>
    <row r="23" spans="1:6" ht="30" customHeight="1">
      <c r="A23" s="520" t="s">
        <v>679</v>
      </c>
    </row>
    <row r="24" spans="1:6" ht="30" customHeight="1">
      <c r="A24" s="677" t="s">
        <v>680</v>
      </c>
      <c r="B24" s="677"/>
      <c r="C24" s="520"/>
    </row>
    <row r="25" spans="1:6" ht="30" customHeight="1">
      <c r="B25" s="509"/>
      <c r="C25" s="506" t="s">
        <v>681</v>
      </c>
    </row>
    <row r="26" spans="1:6" ht="28.5" customHeight="1">
      <c r="B26" s="509"/>
      <c r="C26" s="521" t="s">
        <v>682</v>
      </c>
      <c r="D26" s="522" t="s">
        <v>683</v>
      </c>
    </row>
    <row r="27" spans="1:6" ht="30" customHeight="1">
      <c r="A27" s="523"/>
      <c r="B27" s="524"/>
      <c r="C27" s="525" t="s">
        <v>684</v>
      </c>
      <c r="D27" s="526"/>
    </row>
    <row r="28" spans="1:6" ht="30" customHeight="1">
      <c r="A28" s="523"/>
      <c r="B28" s="524"/>
      <c r="C28" s="527" t="s">
        <v>685</v>
      </c>
      <c r="D28" s="528" t="s">
        <v>686</v>
      </c>
    </row>
    <row r="29" spans="1:6" ht="18.75" customHeight="1">
      <c r="A29" s="529"/>
      <c r="B29" s="529"/>
      <c r="C29" s="678" t="s">
        <v>687</v>
      </c>
      <c r="D29" s="678"/>
    </row>
    <row r="30" spans="1:6">
      <c r="A30" s="530"/>
      <c r="B30" s="679" t="s">
        <v>688</v>
      </c>
      <c r="C30" s="679"/>
      <c r="D30" s="524"/>
    </row>
    <row r="31" spans="1:6" ht="30" customHeight="1">
      <c r="A31" s="523" t="s">
        <v>689</v>
      </c>
      <c r="B31" s="523"/>
      <c r="C31" s="523"/>
      <c r="D31" s="523"/>
    </row>
    <row r="32" spans="1:6">
      <c r="A32" s="523" t="s">
        <v>690</v>
      </c>
      <c r="B32" s="523"/>
      <c r="C32" s="523"/>
      <c r="D32" s="523"/>
    </row>
    <row r="33" spans="1:4">
      <c r="A33" s="523"/>
      <c r="B33" s="523"/>
      <c r="C33" s="671" t="s">
        <v>691</v>
      </c>
      <c r="D33" s="671"/>
    </row>
    <row r="34" spans="1:4">
      <c r="A34" s="523" t="s">
        <v>692</v>
      </c>
      <c r="B34" s="523"/>
      <c r="C34" s="671" t="s">
        <v>693</v>
      </c>
      <c r="D34" s="671"/>
    </row>
  </sheetData>
  <mergeCells count="23">
    <mergeCell ref="B9:D9"/>
    <mergeCell ref="A1:D1"/>
    <mergeCell ref="A2:D2"/>
    <mergeCell ref="B5:D5"/>
    <mergeCell ref="B6:C6"/>
    <mergeCell ref="D7:D8"/>
    <mergeCell ref="B10:D10"/>
    <mergeCell ref="B11:D11"/>
    <mergeCell ref="B12:D12"/>
    <mergeCell ref="A13:A19"/>
    <mergeCell ref="B13:D13"/>
    <mergeCell ref="B14:D14"/>
    <mergeCell ref="B15:D15"/>
    <mergeCell ref="B16:D16"/>
    <mergeCell ref="B17:D17"/>
    <mergeCell ref="B18:D18"/>
    <mergeCell ref="C34:D34"/>
    <mergeCell ref="B19:D19"/>
    <mergeCell ref="A20:D20"/>
    <mergeCell ref="A24:B24"/>
    <mergeCell ref="C29:D29"/>
    <mergeCell ref="B30:C30"/>
    <mergeCell ref="C33:D33"/>
  </mergeCells>
  <phoneticPr fontId="3"/>
  <printOptions horizontalCentered="1" verticalCentered="1"/>
  <pageMargins left="0.70866141732283472" right="0.70866141732283472" top="0.55118110236220474" bottom="0.55118110236220474" header="0.31496062992125984" footer="0.31496062992125984"/>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dimension ref="B1:G38"/>
  <sheetViews>
    <sheetView tabSelected="1" topLeftCell="A7" workbookViewId="0">
      <selection activeCell="M20" sqref="M20"/>
    </sheetView>
  </sheetViews>
  <sheetFormatPr defaultRowHeight="13.5"/>
  <cols>
    <col min="1" max="1" width="3.25" style="534" customWidth="1"/>
    <col min="2" max="2" width="4.125" style="534" customWidth="1"/>
    <col min="3" max="3" width="12" style="534" customWidth="1"/>
    <col min="4" max="4" width="4.625" style="534" customWidth="1"/>
    <col min="5" max="5" width="17.875" style="534" customWidth="1"/>
    <col min="6" max="6" width="32.125" style="534" customWidth="1"/>
    <col min="7" max="7" width="5" style="534" customWidth="1"/>
    <col min="8" max="8" width="4.75" style="534" customWidth="1"/>
    <col min="9" max="16384" width="9" style="534"/>
  </cols>
  <sheetData>
    <row r="1" spans="2:7">
      <c r="B1" s="531"/>
      <c r="C1" s="532"/>
      <c r="D1" s="532"/>
      <c r="E1" s="532"/>
      <c r="F1" s="532"/>
      <c r="G1" s="533"/>
    </row>
    <row r="2" spans="2:7" ht="17.25">
      <c r="B2" s="535"/>
      <c r="C2" s="707" t="s">
        <v>694</v>
      </c>
      <c r="D2" s="708"/>
      <c r="E2" s="708"/>
      <c r="F2" s="708"/>
      <c r="G2" s="536"/>
    </row>
    <row r="3" spans="2:7">
      <c r="B3" s="535"/>
      <c r="C3" s="537"/>
      <c r="D3" s="537"/>
      <c r="E3" s="537"/>
      <c r="F3" s="537"/>
      <c r="G3" s="536"/>
    </row>
    <row r="4" spans="2:7">
      <c r="B4" s="535"/>
      <c r="C4" s="537"/>
      <c r="D4" s="537"/>
      <c r="E4" s="537"/>
      <c r="F4" s="537"/>
      <c r="G4" s="536"/>
    </row>
    <row r="5" spans="2:7" ht="21">
      <c r="B5" s="535"/>
      <c r="C5" s="537"/>
      <c r="D5" s="537"/>
      <c r="E5" s="538" t="s">
        <v>695</v>
      </c>
      <c r="F5" s="537"/>
      <c r="G5" s="536"/>
    </row>
    <row r="6" spans="2:7" ht="12.75" customHeight="1">
      <c r="B6" s="535"/>
      <c r="C6" s="537"/>
      <c r="D6" s="537"/>
      <c r="E6" s="538"/>
      <c r="F6" s="537"/>
      <c r="G6" s="536"/>
    </row>
    <row r="7" spans="2:7">
      <c r="B7" s="535"/>
      <c r="C7" s="537"/>
      <c r="D7" s="537"/>
      <c r="E7" s="537"/>
      <c r="F7" s="537"/>
      <c r="G7" s="536"/>
    </row>
    <row r="8" spans="2:7">
      <c r="B8" s="535"/>
      <c r="C8" s="537"/>
      <c r="D8" s="537"/>
      <c r="E8" s="539" t="s">
        <v>696</v>
      </c>
      <c r="F8" s="537"/>
      <c r="G8" s="536"/>
    </row>
    <row r="9" spans="2:7">
      <c r="B9" s="535"/>
      <c r="C9" s="537"/>
      <c r="D9" s="537"/>
      <c r="E9" s="537"/>
      <c r="F9" s="537"/>
      <c r="G9" s="536"/>
    </row>
    <row r="10" spans="2:7" ht="27">
      <c r="B10" s="535"/>
      <c r="C10" s="537"/>
      <c r="D10" s="537"/>
      <c r="E10" s="540" t="s">
        <v>697</v>
      </c>
      <c r="F10" s="541"/>
      <c r="G10" s="536"/>
    </row>
    <row r="11" spans="2:7" ht="23.25" customHeight="1">
      <c r="B11" s="535"/>
      <c r="C11" s="537"/>
      <c r="D11" s="537"/>
      <c r="E11" s="542" t="s">
        <v>698</v>
      </c>
      <c r="F11" s="541"/>
      <c r="G11" s="536"/>
    </row>
    <row r="12" spans="2:7" ht="54.75" customHeight="1">
      <c r="B12" s="535"/>
      <c r="C12" s="537"/>
      <c r="D12" s="537"/>
      <c r="E12" s="542" t="s">
        <v>699</v>
      </c>
      <c r="F12" s="543" t="s">
        <v>700</v>
      </c>
      <c r="G12" s="536"/>
    </row>
    <row r="13" spans="2:7">
      <c r="B13" s="535"/>
      <c r="C13" s="537"/>
      <c r="D13" s="537"/>
      <c r="E13" s="542" t="s">
        <v>701</v>
      </c>
      <c r="F13" s="541"/>
      <c r="G13" s="536"/>
    </row>
    <row r="14" spans="2:7">
      <c r="B14" s="535"/>
      <c r="C14" s="537"/>
      <c r="D14" s="537"/>
      <c r="E14" s="542" t="s">
        <v>702</v>
      </c>
      <c r="F14" s="541"/>
      <c r="G14" s="536"/>
    </row>
    <row r="15" spans="2:7">
      <c r="B15" s="535"/>
      <c r="C15" s="537"/>
      <c r="D15" s="537"/>
      <c r="E15" s="537"/>
      <c r="F15" s="537"/>
      <c r="G15" s="536"/>
    </row>
    <row r="16" spans="2:7">
      <c r="B16" s="535"/>
      <c r="C16" s="537" t="s">
        <v>703</v>
      </c>
      <c r="D16" s="537" t="s">
        <v>704</v>
      </c>
      <c r="E16" s="537"/>
      <c r="F16" s="537"/>
      <c r="G16" s="536"/>
    </row>
    <row r="17" spans="2:7" ht="18" customHeight="1">
      <c r="B17" s="535"/>
      <c r="C17" s="537"/>
      <c r="D17" s="541"/>
      <c r="E17" s="544" t="s">
        <v>705</v>
      </c>
      <c r="F17" s="541" t="s">
        <v>706</v>
      </c>
      <c r="G17" s="536"/>
    </row>
    <row r="18" spans="2:7" ht="18" customHeight="1">
      <c r="B18" s="535"/>
      <c r="C18" s="537"/>
      <c r="D18" s="541"/>
      <c r="E18" s="544" t="s">
        <v>707</v>
      </c>
      <c r="F18" s="541" t="s">
        <v>706</v>
      </c>
      <c r="G18" s="536"/>
    </row>
    <row r="19" spans="2:7" ht="18" customHeight="1">
      <c r="B19" s="535"/>
      <c r="C19" s="537"/>
      <c r="D19" s="541"/>
      <c r="E19" s="544" t="s">
        <v>708</v>
      </c>
      <c r="F19" s="541" t="s">
        <v>709</v>
      </c>
      <c r="G19" s="536"/>
    </row>
    <row r="20" spans="2:7" ht="18" customHeight="1">
      <c r="B20" s="535"/>
      <c r="C20" s="537"/>
      <c r="D20" s="541"/>
      <c r="E20" s="544" t="s">
        <v>710</v>
      </c>
      <c r="F20" s="541" t="s">
        <v>709</v>
      </c>
      <c r="G20" s="536"/>
    </row>
    <row r="21" spans="2:7">
      <c r="B21" s="535"/>
      <c r="C21" s="537"/>
      <c r="D21" s="537"/>
      <c r="E21" s="537"/>
      <c r="F21" s="537"/>
      <c r="G21" s="536"/>
    </row>
    <row r="22" spans="2:7">
      <c r="B22" s="535"/>
      <c r="C22" s="700" t="s">
        <v>711</v>
      </c>
      <c r="D22" s="700"/>
      <c r="E22" s="700"/>
      <c r="F22" s="700"/>
      <c r="G22" s="536"/>
    </row>
    <row r="23" spans="2:7">
      <c r="B23" s="535"/>
      <c r="C23" s="700" t="s">
        <v>712</v>
      </c>
      <c r="D23" s="700"/>
      <c r="E23" s="700"/>
      <c r="F23" s="700"/>
      <c r="G23" s="536"/>
    </row>
    <row r="24" spans="2:7" ht="24" customHeight="1">
      <c r="B24" s="535"/>
      <c r="C24" s="700" t="s">
        <v>713</v>
      </c>
      <c r="D24" s="700"/>
      <c r="E24" s="701" t="s">
        <v>714</v>
      </c>
      <c r="F24" s="702"/>
      <c r="G24" s="536"/>
    </row>
    <row r="25" spans="2:7" ht="17.25">
      <c r="B25" s="535"/>
      <c r="C25" s="700"/>
      <c r="D25" s="700"/>
      <c r="E25" s="703" t="s">
        <v>715</v>
      </c>
      <c r="F25" s="704"/>
      <c r="G25" s="536"/>
    </row>
    <row r="26" spans="2:7" ht="28.5" customHeight="1">
      <c r="B26" s="535"/>
      <c r="C26" s="700"/>
      <c r="D26" s="700"/>
      <c r="E26" s="705" t="s">
        <v>716</v>
      </c>
      <c r="F26" s="706"/>
      <c r="G26" s="536"/>
    </row>
    <row r="27" spans="2:7">
      <c r="B27" s="535"/>
      <c r="C27" s="537"/>
      <c r="D27" s="537"/>
      <c r="E27" s="537"/>
      <c r="F27" s="537"/>
      <c r="G27" s="536"/>
    </row>
    <row r="28" spans="2:7">
      <c r="B28" s="545"/>
      <c r="C28" s="546"/>
      <c r="D28" s="546"/>
      <c r="E28" s="546"/>
      <c r="F28" s="546"/>
      <c r="G28" s="547"/>
    </row>
    <row r="29" spans="2:7">
      <c r="B29" s="535"/>
      <c r="C29" s="537"/>
      <c r="D29" s="537"/>
      <c r="E29" s="537"/>
      <c r="F29" s="537"/>
      <c r="G29" s="536"/>
    </row>
    <row r="30" spans="2:7">
      <c r="B30" s="535"/>
      <c r="C30" s="537" t="s">
        <v>717</v>
      </c>
      <c r="D30" s="537"/>
      <c r="E30" s="537"/>
      <c r="F30" s="537"/>
      <c r="G30" s="536"/>
    </row>
    <row r="31" spans="2:7">
      <c r="B31" s="535"/>
      <c r="C31" s="537"/>
      <c r="D31" s="537"/>
      <c r="E31" s="537"/>
      <c r="F31" s="537"/>
      <c r="G31" s="536"/>
    </row>
    <row r="32" spans="2:7">
      <c r="B32" s="535"/>
      <c r="C32" s="548" t="s">
        <v>718</v>
      </c>
      <c r="D32" s="537"/>
      <c r="E32" s="537"/>
      <c r="F32" s="537"/>
      <c r="G32" s="536"/>
    </row>
    <row r="33" spans="2:7">
      <c r="B33" s="535"/>
      <c r="C33" s="548"/>
      <c r="D33" s="537"/>
      <c r="E33" s="537"/>
      <c r="F33" s="537"/>
      <c r="G33" s="536"/>
    </row>
    <row r="34" spans="2:7" ht="25.5" customHeight="1">
      <c r="B34" s="535"/>
      <c r="C34" s="537"/>
      <c r="D34" s="537"/>
      <c r="E34" s="549" t="s">
        <v>719</v>
      </c>
      <c r="F34" s="537" t="s">
        <v>720</v>
      </c>
      <c r="G34" s="536"/>
    </row>
    <row r="35" spans="2:7" ht="25.5" customHeight="1">
      <c r="B35" s="535"/>
      <c r="C35" s="537"/>
      <c r="D35" s="537"/>
      <c r="E35" s="550" t="s">
        <v>721</v>
      </c>
      <c r="F35" s="550" t="s">
        <v>722</v>
      </c>
      <c r="G35" s="536"/>
    </row>
    <row r="36" spans="2:7" ht="25.5" customHeight="1">
      <c r="B36" s="535"/>
      <c r="C36" s="537"/>
      <c r="D36" s="537"/>
      <c r="E36" s="551" t="s">
        <v>723</v>
      </c>
      <c r="F36" s="552"/>
      <c r="G36" s="536"/>
    </row>
    <row r="37" spans="2:7">
      <c r="B37" s="535"/>
      <c r="C37" s="537"/>
      <c r="D37" s="537"/>
      <c r="E37" s="537"/>
      <c r="F37" s="537"/>
      <c r="G37" s="536"/>
    </row>
    <row r="38" spans="2:7" ht="14.25" thickBot="1">
      <c r="B38" s="553"/>
      <c r="C38" s="554"/>
      <c r="D38" s="554"/>
      <c r="E38" s="554"/>
      <c r="F38" s="554"/>
      <c r="G38" s="555"/>
    </row>
  </sheetData>
  <mergeCells count="9">
    <mergeCell ref="C24:D26"/>
    <mergeCell ref="E24:F24"/>
    <mergeCell ref="E25:F25"/>
    <mergeCell ref="E26:F26"/>
    <mergeCell ref="C2:F2"/>
    <mergeCell ref="C22:D22"/>
    <mergeCell ref="E22:F22"/>
    <mergeCell ref="C23:D23"/>
    <mergeCell ref="E23:F23"/>
  </mergeCells>
  <phoneticPr fontId="3"/>
  <pageMargins left="0.25" right="0.25" top="0.75" bottom="0.75" header="0.3" footer="0.3"/>
  <pageSetup paperSize="9" scale="120" orientation="portrait" r:id="rId1"/>
</worksheet>
</file>

<file path=xl/worksheets/sheet13.xml><?xml version="1.0" encoding="utf-8"?>
<worksheet xmlns="http://schemas.openxmlformats.org/spreadsheetml/2006/main" xmlns:r="http://schemas.openxmlformats.org/officeDocument/2006/relationships">
  <sheetPr enableFormatConditionsCalculation="0">
    <tabColor indexed="8"/>
  </sheetPr>
  <dimension ref="A1:Z67"/>
  <sheetViews>
    <sheetView workbookViewId="0">
      <selection activeCell="E32" sqref="E32"/>
    </sheetView>
  </sheetViews>
  <sheetFormatPr defaultRowHeight="13.5"/>
  <cols>
    <col min="1" max="8" width="17.125" customWidth="1"/>
    <col min="9" max="9" width="16.375" customWidth="1"/>
    <col min="12" max="13" width="9.5" bestFit="1" customWidth="1"/>
    <col min="14" max="15" width="11.625" style="1" customWidth="1"/>
    <col min="17" max="17" width="9" style="557"/>
  </cols>
  <sheetData>
    <row r="1" spans="1:26" ht="27">
      <c r="A1" t="s">
        <v>187</v>
      </c>
      <c r="B1" t="s">
        <v>186</v>
      </c>
      <c r="C1" s="229" t="s">
        <v>180</v>
      </c>
      <c r="D1" t="s">
        <v>181</v>
      </c>
      <c r="E1" t="s">
        <v>182</v>
      </c>
      <c r="F1" s="229" t="s">
        <v>183</v>
      </c>
      <c r="G1" s="229" t="s">
        <v>184</v>
      </c>
      <c r="H1" t="s">
        <v>185</v>
      </c>
      <c r="I1" t="s">
        <v>188</v>
      </c>
      <c r="J1" t="s">
        <v>189</v>
      </c>
      <c r="K1" t="s">
        <v>190</v>
      </c>
      <c r="L1" t="s">
        <v>191</v>
      </c>
      <c r="M1" t="s">
        <v>192</v>
      </c>
      <c r="N1" s="559" t="s">
        <v>740</v>
      </c>
      <c r="O1" s="559" t="s">
        <v>741</v>
      </c>
      <c r="P1" t="s">
        <v>724</v>
      </c>
      <c r="Q1" s="557" t="s">
        <v>725</v>
      </c>
      <c r="R1" t="s">
        <v>726</v>
      </c>
      <c r="S1" t="s">
        <v>727</v>
      </c>
      <c r="T1" t="s">
        <v>728</v>
      </c>
      <c r="U1" t="s">
        <v>729</v>
      </c>
      <c r="V1" t="s">
        <v>730</v>
      </c>
      <c r="W1" t="s">
        <v>731</v>
      </c>
      <c r="X1" t="s">
        <v>732</v>
      </c>
      <c r="Y1" t="s">
        <v>733</v>
      </c>
      <c r="Z1" t="s">
        <v>734</v>
      </c>
    </row>
    <row r="2" spans="1:26">
      <c r="A2" t="str">
        <f>登録マスターデーター!$M$2</f>
        <v>コピー＆ペーストしてください</v>
      </c>
      <c r="B2" t="e">
        <f>#REF!</f>
        <v>#REF!</v>
      </c>
      <c r="C2" t="e">
        <f>#REF!</f>
        <v>#REF!</v>
      </c>
      <c r="D2" t="e">
        <f>#REF!&amp;" "&amp;#REF!</f>
        <v>#REF!</v>
      </c>
      <c r="H2" t="e">
        <f>#REF!</f>
        <v>#REF!</v>
      </c>
      <c r="J2" t="e">
        <f>#REF!</f>
        <v>#REF!</v>
      </c>
      <c r="L2" t="e">
        <f>#REF!</f>
        <v>#REF!</v>
      </c>
      <c r="N2" s="1" t="e">
        <f>#REF!</f>
        <v>#REF!</v>
      </c>
      <c r="P2" t="e">
        <f>#REF!</f>
        <v>#REF!</v>
      </c>
      <c r="Q2" s="557" t="e">
        <f>#REF!</f>
        <v>#REF!</v>
      </c>
      <c r="R2" t="e">
        <f>#REF!</f>
        <v>#REF!</v>
      </c>
      <c r="S2" t="e">
        <f>#REF!</f>
        <v>#REF!</v>
      </c>
      <c r="T2" t="e">
        <f>#REF!</f>
        <v>#REF!</v>
      </c>
      <c r="U2" s="556" t="e">
        <f>#REF!</f>
        <v>#REF!</v>
      </c>
      <c r="V2" t="e">
        <f>#REF!</f>
        <v>#REF!</v>
      </c>
      <c r="W2" t="e">
        <f>#REF!</f>
        <v>#REF!</v>
      </c>
      <c r="X2" t="e">
        <f>#REF!</f>
        <v>#REF!</v>
      </c>
      <c r="Y2" s="556" t="e">
        <f>#REF!</f>
        <v>#REF!</v>
      </c>
      <c r="Z2" s="556" t="e">
        <f>U2+Y2</f>
        <v>#REF!</v>
      </c>
    </row>
    <row r="3" spans="1:26">
      <c r="A3" t="str">
        <f>登録マスターデーター!$M$2</f>
        <v>コピー＆ペーストしてください</v>
      </c>
      <c r="B3" t="e">
        <f>#REF!</f>
        <v>#REF!</v>
      </c>
      <c r="C3" t="e">
        <f>#REF!</f>
        <v>#REF!</v>
      </c>
      <c r="D3" t="e">
        <f>#REF!&amp;" "&amp;#REF!</f>
        <v>#REF!</v>
      </c>
      <c r="H3" t="e">
        <f>#REF!</f>
        <v>#REF!</v>
      </c>
      <c r="J3" t="e">
        <f>#REF!</f>
        <v>#REF!</v>
      </c>
      <c r="L3" t="e">
        <f>#REF!</f>
        <v>#REF!</v>
      </c>
      <c r="N3" s="1" t="e">
        <f>#REF!</f>
        <v>#REF!</v>
      </c>
    </row>
    <row r="4" spans="1:26">
      <c r="A4" t="str">
        <f>登録マスターデーター!$M$2</f>
        <v>コピー＆ペーストしてください</v>
      </c>
      <c r="B4" t="e">
        <f>#REF!</f>
        <v>#REF!</v>
      </c>
      <c r="C4" t="e">
        <f>#REF!</f>
        <v>#REF!</v>
      </c>
      <c r="D4" t="e">
        <f>#REF!&amp;" "&amp;#REF!</f>
        <v>#REF!</v>
      </c>
      <c r="H4" t="e">
        <f>#REF!</f>
        <v>#REF!</v>
      </c>
      <c r="J4" t="e">
        <f>#REF!</f>
        <v>#REF!</v>
      </c>
      <c r="L4" t="e">
        <f>#REF!</f>
        <v>#REF!</v>
      </c>
      <c r="N4" s="1" t="e">
        <f>#REF!</f>
        <v>#REF!</v>
      </c>
    </row>
    <row r="5" spans="1:26">
      <c r="A5" t="str">
        <f>登録マスターデーター!$M$2</f>
        <v>コピー＆ペーストしてください</v>
      </c>
      <c r="B5" t="e">
        <f>#REF!</f>
        <v>#REF!</v>
      </c>
      <c r="C5" t="e">
        <f>#REF!</f>
        <v>#REF!</v>
      </c>
      <c r="D5" t="e">
        <f>#REF!&amp;" "&amp;#REF!</f>
        <v>#REF!</v>
      </c>
      <c r="H5" t="e">
        <f>#REF!</f>
        <v>#REF!</v>
      </c>
      <c r="J5" t="e">
        <f>#REF!</f>
        <v>#REF!</v>
      </c>
      <c r="L5" t="e">
        <f>#REF!</f>
        <v>#REF!</v>
      </c>
      <c r="N5" s="1" t="e">
        <f>#REF!</f>
        <v>#REF!</v>
      </c>
    </row>
    <row r="6" spans="1:26">
      <c r="A6" t="str">
        <f>登録マスターデーター!$M$2</f>
        <v>コピー＆ペーストしてください</v>
      </c>
      <c r="B6" t="e">
        <f>#REF!</f>
        <v>#REF!</v>
      </c>
      <c r="C6" t="e">
        <f>#REF!</f>
        <v>#REF!</v>
      </c>
      <c r="D6" t="e">
        <f>#REF!&amp;" "&amp;#REF!</f>
        <v>#REF!</v>
      </c>
      <c r="H6" t="e">
        <f>#REF!</f>
        <v>#REF!</v>
      </c>
      <c r="J6" t="e">
        <f>#REF!</f>
        <v>#REF!</v>
      </c>
      <c r="L6" t="e">
        <f>#REF!</f>
        <v>#REF!</v>
      </c>
      <c r="N6" s="1" t="e">
        <f>#REF!</f>
        <v>#REF!</v>
      </c>
    </row>
    <row r="7" spans="1:26">
      <c r="A7" t="str">
        <f>登録マスターデーター!$M$2</f>
        <v>コピー＆ペーストしてください</v>
      </c>
      <c r="B7" t="e">
        <f>#REF!</f>
        <v>#REF!</v>
      </c>
      <c r="C7" t="e">
        <f>#REF!</f>
        <v>#REF!</v>
      </c>
      <c r="D7" t="e">
        <f>#REF!&amp;" "&amp;#REF!</f>
        <v>#REF!</v>
      </c>
      <c r="H7" t="e">
        <f>#REF!</f>
        <v>#REF!</v>
      </c>
      <c r="J7" t="e">
        <f>#REF!</f>
        <v>#REF!</v>
      </c>
      <c r="L7" t="e">
        <f>#REF!</f>
        <v>#REF!</v>
      </c>
      <c r="N7" s="1" t="e">
        <f>#REF!</f>
        <v>#REF!</v>
      </c>
    </row>
    <row r="8" spans="1:26">
      <c r="A8" t="str">
        <f>登録マスターデーター!$M$2</f>
        <v>コピー＆ペーストしてください</v>
      </c>
      <c r="B8" t="e">
        <f>#REF!</f>
        <v>#REF!</v>
      </c>
      <c r="C8" t="e">
        <f>#REF!</f>
        <v>#REF!</v>
      </c>
      <c r="D8" t="e">
        <f>#REF!&amp;" "&amp;#REF!</f>
        <v>#REF!</v>
      </c>
      <c r="H8" t="e">
        <f>#REF!</f>
        <v>#REF!</v>
      </c>
      <c r="J8" t="e">
        <f>#REF!</f>
        <v>#REF!</v>
      </c>
      <c r="L8" t="e">
        <f>#REF!</f>
        <v>#REF!</v>
      </c>
      <c r="N8" s="1" t="e">
        <f>#REF!</f>
        <v>#REF!</v>
      </c>
    </row>
    <row r="9" spans="1:26">
      <c r="A9" t="str">
        <f>登録マスターデーター!$M$2</f>
        <v>コピー＆ペーストしてください</v>
      </c>
      <c r="B9" t="e">
        <f>#REF!</f>
        <v>#REF!</v>
      </c>
      <c r="C9" t="e">
        <f>#REF!</f>
        <v>#REF!</v>
      </c>
      <c r="D9" t="e">
        <f>#REF!&amp;" "&amp;#REF!</f>
        <v>#REF!</v>
      </c>
      <c r="H9" t="e">
        <f>#REF!</f>
        <v>#REF!</v>
      </c>
      <c r="J9" t="e">
        <f>#REF!</f>
        <v>#REF!</v>
      </c>
      <c r="L9" t="e">
        <f>#REF!</f>
        <v>#REF!</v>
      </c>
      <c r="N9" s="1" t="e">
        <f>#REF!</f>
        <v>#REF!</v>
      </c>
    </row>
    <row r="10" spans="1:26">
      <c r="A10" t="str">
        <f>登録マスターデーター!$M$2</f>
        <v>コピー＆ペーストしてください</v>
      </c>
      <c r="B10" t="e">
        <f>#REF!</f>
        <v>#REF!</v>
      </c>
      <c r="C10" t="e">
        <f>#REF!</f>
        <v>#REF!</v>
      </c>
      <c r="D10" t="e">
        <f>#REF!&amp;" "&amp;#REF!</f>
        <v>#REF!</v>
      </c>
      <c r="H10" t="e">
        <f>#REF!</f>
        <v>#REF!</v>
      </c>
      <c r="J10" t="e">
        <f>#REF!</f>
        <v>#REF!</v>
      </c>
      <c r="L10" t="e">
        <f>#REF!</f>
        <v>#REF!</v>
      </c>
      <c r="N10" s="1" t="e">
        <f>#REF!</f>
        <v>#REF!</v>
      </c>
    </row>
    <row r="11" spans="1:26">
      <c r="A11" t="str">
        <f>登録マスターデーター!$M$2</f>
        <v>コピー＆ペーストしてください</v>
      </c>
      <c r="B11" t="e">
        <f>#REF!</f>
        <v>#REF!</v>
      </c>
      <c r="C11" t="e">
        <f>#REF!</f>
        <v>#REF!</v>
      </c>
      <c r="D11" t="e">
        <f>#REF!&amp;" "&amp;#REF!</f>
        <v>#REF!</v>
      </c>
      <c r="H11" t="e">
        <f>#REF!</f>
        <v>#REF!</v>
      </c>
      <c r="J11" t="e">
        <f>#REF!</f>
        <v>#REF!</v>
      </c>
      <c r="L11" t="e">
        <f>#REF!</f>
        <v>#REF!</v>
      </c>
      <c r="N11" s="1" t="e">
        <f>#REF!</f>
        <v>#REF!</v>
      </c>
    </row>
    <row r="12" spans="1:26">
      <c r="A12" s="560" t="str">
        <f>登録マスターデーター!$M$2</f>
        <v>コピー＆ペーストしてください</v>
      </c>
      <c r="B12" s="560" t="e">
        <f>#REF!</f>
        <v>#REF!</v>
      </c>
      <c r="C12" s="560" t="e">
        <f>#REF!</f>
        <v>#REF!</v>
      </c>
      <c r="D12" s="560" t="e">
        <f>#REF!&amp;" "&amp;#REF!</f>
        <v>#REF!</v>
      </c>
      <c r="E12" s="560" t="e">
        <f>#REF!&amp;" "&amp;#REF!</f>
        <v>#REF!</v>
      </c>
      <c r="F12" s="560"/>
      <c r="G12" s="560"/>
      <c r="H12" s="560" t="e">
        <f>#REF!</f>
        <v>#REF!</v>
      </c>
      <c r="I12" s="560" t="e">
        <f>#REF!</f>
        <v>#REF!</v>
      </c>
      <c r="J12" s="560" t="e">
        <f>#REF!</f>
        <v>#REF!</v>
      </c>
      <c r="K12" s="560" t="e">
        <f>#REF!</f>
        <v>#REF!</v>
      </c>
      <c r="L12" s="560" t="e">
        <f>#REF!</f>
        <v>#REF!</v>
      </c>
      <c r="M12" s="560" t="e">
        <f>#REF!</f>
        <v>#REF!</v>
      </c>
      <c r="N12" s="561" t="e">
        <f>#REF!</f>
        <v>#REF!</v>
      </c>
      <c r="O12" s="561" t="e">
        <f>#REF!</f>
        <v>#REF!</v>
      </c>
      <c r="P12" s="560"/>
      <c r="Q12" s="562"/>
      <c r="R12" s="560"/>
      <c r="S12" s="560"/>
      <c r="T12" s="560"/>
      <c r="U12" s="560"/>
      <c r="V12" s="560"/>
      <c r="W12" s="560"/>
      <c r="X12" s="560"/>
      <c r="Y12" s="560"/>
      <c r="Z12" s="560"/>
    </row>
    <row r="13" spans="1:26">
      <c r="A13" t="str">
        <f>登録マスターデーター!$M$2</f>
        <v>コピー＆ペーストしてください</v>
      </c>
      <c r="B13" t="e">
        <f>#REF!</f>
        <v>#REF!</v>
      </c>
      <c r="C13" t="e">
        <f>#REF!</f>
        <v>#REF!</v>
      </c>
      <c r="D13" t="e">
        <f>#REF!&amp;" "&amp;#REF!</f>
        <v>#REF!</v>
      </c>
      <c r="E13" t="e">
        <f>#REF!&amp;" "&amp;#REF!</f>
        <v>#REF!</v>
      </c>
      <c r="H13" t="e">
        <f>#REF!</f>
        <v>#REF!</v>
      </c>
      <c r="I13" t="e">
        <f>#REF!</f>
        <v>#REF!</v>
      </c>
      <c r="J13" t="e">
        <f>#REF!</f>
        <v>#REF!</v>
      </c>
      <c r="K13" t="e">
        <f>#REF!</f>
        <v>#REF!</v>
      </c>
      <c r="L13" t="e">
        <f>#REF!</f>
        <v>#REF!</v>
      </c>
      <c r="M13" t="e">
        <f>#REF!</f>
        <v>#REF!</v>
      </c>
      <c r="N13" s="563" t="e">
        <f>#REF!</f>
        <v>#REF!</v>
      </c>
      <c r="O13" s="563" t="e">
        <f>#REF!</f>
        <v>#REF!</v>
      </c>
    </row>
    <row r="14" spans="1:26">
      <c r="A14" t="str">
        <f>登録マスターデーター!$M$2</f>
        <v>コピー＆ペーストしてください</v>
      </c>
      <c r="B14" t="e">
        <f>#REF!</f>
        <v>#REF!</v>
      </c>
      <c r="C14" t="e">
        <f>#REF!</f>
        <v>#REF!</v>
      </c>
      <c r="D14" t="e">
        <f>#REF!&amp;" "&amp;#REF!</f>
        <v>#REF!</v>
      </c>
      <c r="E14" t="e">
        <f>#REF!&amp;" "&amp;#REF!</f>
        <v>#REF!</v>
      </c>
      <c r="H14" t="e">
        <f>#REF!</f>
        <v>#REF!</v>
      </c>
      <c r="I14" t="e">
        <f>#REF!</f>
        <v>#REF!</v>
      </c>
      <c r="J14" t="e">
        <f>#REF!</f>
        <v>#REF!</v>
      </c>
      <c r="K14" t="e">
        <f>#REF!</f>
        <v>#REF!</v>
      </c>
      <c r="L14" t="e">
        <f>#REF!</f>
        <v>#REF!</v>
      </c>
      <c r="M14" t="e">
        <f>#REF!</f>
        <v>#REF!</v>
      </c>
      <c r="N14" s="563" t="e">
        <f>#REF!</f>
        <v>#REF!</v>
      </c>
      <c r="O14" s="563" t="e">
        <f>#REF!</f>
        <v>#REF!</v>
      </c>
    </row>
    <row r="15" spans="1:26">
      <c r="A15" t="str">
        <f>登録マスターデーター!$M$2</f>
        <v>コピー＆ペーストしてください</v>
      </c>
      <c r="B15" t="e">
        <f>#REF!</f>
        <v>#REF!</v>
      </c>
      <c r="C15" t="e">
        <f>#REF!</f>
        <v>#REF!</v>
      </c>
      <c r="D15" t="e">
        <f>#REF!&amp;" "&amp;#REF!</f>
        <v>#REF!</v>
      </c>
      <c r="E15" t="e">
        <f>#REF!&amp;" "&amp;#REF!</f>
        <v>#REF!</v>
      </c>
      <c r="H15" t="e">
        <f>#REF!</f>
        <v>#REF!</v>
      </c>
      <c r="I15" t="e">
        <f>#REF!</f>
        <v>#REF!</v>
      </c>
      <c r="J15" t="e">
        <f>#REF!</f>
        <v>#REF!</v>
      </c>
      <c r="K15" t="e">
        <f>#REF!</f>
        <v>#REF!</v>
      </c>
      <c r="L15" t="e">
        <f>#REF!</f>
        <v>#REF!</v>
      </c>
      <c r="M15" t="e">
        <f>#REF!</f>
        <v>#REF!</v>
      </c>
      <c r="N15" s="563" t="e">
        <f>#REF!</f>
        <v>#REF!</v>
      </c>
      <c r="O15" s="563" t="e">
        <f>#REF!</f>
        <v>#REF!</v>
      </c>
    </row>
    <row r="16" spans="1:26">
      <c r="A16" t="str">
        <f>登録マスターデーター!$M$2</f>
        <v>コピー＆ペーストしてください</v>
      </c>
      <c r="B16" t="e">
        <f>#REF!</f>
        <v>#REF!</v>
      </c>
      <c r="C16" t="e">
        <f>#REF!</f>
        <v>#REF!</v>
      </c>
      <c r="D16" t="e">
        <f>#REF!&amp;" "&amp;#REF!</f>
        <v>#REF!</v>
      </c>
      <c r="E16" t="e">
        <f>#REF!&amp;" "&amp;#REF!</f>
        <v>#REF!</v>
      </c>
      <c r="H16" t="e">
        <f>#REF!</f>
        <v>#REF!</v>
      </c>
      <c r="I16" t="e">
        <f>#REF!</f>
        <v>#REF!</v>
      </c>
      <c r="J16" t="e">
        <f>#REF!</f>
        <v>#REF!</v>
      </c>
      <c r="K16" t="e">
        <f>#REF!</f>
        <v>#REF!</v>
      </c>
      <c r="L16" t="e">
        <f>#REF!</f>
        <v>#REF!</v>
      </c>
      <c r="M16" t="e">
        <f>#REF!</f>
        <v>#REF!</v>
      </c>
      <c r="N16" s="563" t="e">
        <f>#REF!</f>
        <v>#REF!</v>
      </c>
      <c r="O16" s="563" t="e">
        <f>#REF!</f>
        <v>#REF!</v>
      </c>
    </row>
    <row r="17" spans="1:15">
      <c r="A17" t="str">
        <f>登録マスターデーター!$M$2</f>
        <v>コピー＆ペーストしてください</v>
      </c>
      <c r="B17" t="e">
        <f>#REF!</f>
        <v>#REF!</v>
      </c>
      <c r="C17" t="e">
        <f>#REF!</f>
        <v>#REF!</v>
      </c>
      <c r="D17" t="e">
        <f>#REF!&amp;" "&amp;#REF!</f>
        <v>#REF!</v>
      </c>
      <c r="E17" t="e">
        <f>#REF!&amp;" "&amp;#REF!</f>
        <v>#REF!</v>
      </c>
      <c r="H17" t="e">
        <f>#REF!</f>
        <v>#REF!</v>
      </c>
      <c r="I17" t="e">
        <f>#REF!</f>
        <v>#REF!</v>
      </c>
      <c r="J17" t="e">
        <f>#REF!</f>
        <v>#REF!</v>
      </c>
      <c r="K17" t="e">
        <f>#REF!</f>
        <v>#REF!</v>
      </c>
      <c r="L17" t="e">
        <f>#REF!</f>
        <v>#REF!</v>
      </c>
      <c r="M17" t="e">
        <f>#REF!</f>
        <v>#REF!</v>
      </c>
      <c r="N17" s="563" t="e">
        <f>#REF!</f>
        <v>#REF!</v>
      </c>
      <c r="O17" s="563" t="e">
        <f>#REF!</f>
        <v>#REF!</v>
      </c>
    </row>
    <row r="18" spans="1:15">
      <c r="A18" t="str">
        <f>登録マスターデーター!$M$2</f>
        <v>コピー＆ペーストしてください</v>
      </c>
      <c r="B18" t="e">
        <f>#REF!</f>
        <v>#REF!</v>
      </c>
      <c r="C18" t="e">
        <f>#REF!</f>
        <v>#REF!</v>
      </c>
      <c r="D18" t="e">
        <f>#REF!&amp;" "&amp;#REF!</f>
        <v>#REF!</v>
      </c>
      <c r="E18" t="e">
        <f>#REF!&amp;" "&amp;#REF!</f>
        <v>#REF!</v>
      </c>
      <c r="H18" t="e">
        <f>#REF!</f>
        <v>#REF!</v>
      </c>
      <c r="I18" t="e">
        <f>#REF!</f>
        <v>#REF!</v>
      </c>
      <c r="J18" t="e">
        <f>#REF!</f>
        <v>#REF!</v>
      </c>
      <c r="K18" t="e">
        <f>#REF!</f>
        <v>#REF!</v>
      </c>
      <c r="L18" t="e">
        <f>#REF!</f>
        <v>#REF!</v>
      </c>
      <c r="M18" t="e">
        <f>#REF!</f>
        <v>#REF!</v>
      </c>
      <c r="N18" s="563" t="e">
        <f>#REF!</f>
        <v>#REF!</v>
      </c>
      <c r="O18" s="563" t="e">
        <f>#REF!</f>
        <v>#REF!</v>
      </c>
    </row>
    <row r="19" spans="1:15">
      <c r="A19" t="str">
        <f>登録マスターデーター!$M$2</f>
        <v>コピー＆ペーストしてください</v>
      </c>
      <c r="B19" t="e">
        <f>#REF!</f>
        <v>#REF!</v>
      </c>
      <c r="C19" t="e">
        <f>#REF!</f>
        <v>#REF!</v>
      </c>
      <c r="D19" t="e">
        <f>#REF!&amp;" "&amp;#REF!</f>
        <v>#REF!</v>
      </c>
      <c r="E19" t="e">
        <f>#REF!&amp;" "&amp;#REF!</f>
        <v>#REF!</v>
      </c>
      <c r="H19" t="e">
        <f>#REF!</f>
        <v>#REF!</v>
      </c>
      <c r="I19" t="e">
        <f>#REF!</f>
        <v>#REF!</v>
      </c>
      <c r="J19" t="e">
        <f>#REF!</f>
        <v>#REF!</v>
      </c>
      <c r="K19" t="e">
        <f>#REF!</f>
        <v>#REF!</v>
      </c>
      <c r="L19" t="e">
        <f>#REF!</f>
        <v>#REF!</v>
      </c>
      <c r="M19" t="e">
        <f>#REF!</f>
        <v>#REF!</v>
      </c>
      <c r="N19" s="247" t="e">
        <f>#REF!</f>
        <v>#REF!</v>
      </c>
      <c r="O19" s="247" t="e">
        <f>#REF!</f>
        <v>#REF!</v>
      </c>
    </row>
    <row r="20" spans="1:15">
      <c r="A20" t="str">
        <f>登録マスターデーター!$M$2</f>
        <v>コピー＆ペーストしてください</v>
      </c>
      <c r="B20" t="e">
        <f>#REF!</f>
        <v>#REF!</v>
      </c>
      <c r="C20" t="e">
        <f>#REF!</f>
        <v>#REF!</v>
      </c>
      <c r="D20" t="e">
        <f>#REF!&amp;" "&amp;#REF!</f>
        <v>#REF!</v>
      </c>
      <c r="E20" t="e">
        <f>#REF!&amp;" "&amp;#REF!</f>
        <v>#REF!</v>
      </c>
      <c r="H20" t="e">
        <f>#REF!</f>
        <v>#REF!</v>
      </c>
      <c r="I20" t="e">
        <f>#REF!</f>
        <v>#REF!</v>
      </c>
      <c r="J20" t="e">
        <f>#REF!</f>
        <v>#REF!</v>
      </c>
      <c r="K20" t="e">
        <f>#REF!</f>
        <v>#REF!</v>
      </c>
      <c r="L20" t="e">
        <f>#REF!</f>
        <v>#REF!</v>
      </c>
      <c r="M20" t="e">
        <f>#REF!</f>
        <v>#REF!</v>
      </c>
      <c r="N20" s="247" t="e">
        <f>#REF!</f>
        <v>#REF!</v>
      </c>
      <c r="O20" s="247" t="e">
        <f>#REF!</f>
        <v>#REF!</v>
      </c>
    </row>
    <row r="21" spans="1:15">
      <c r="A21" t="str">
        <f>登録マスターデーター!$M$2</f>
        <v>コピー＆ペーストしてください</v>
      </c>
      <c r="B21" t="e">
        <f>#REF!</f>
        <v>#REF!</v>
      </c>
      <c r="C21" t="e">
        <f>#REF!</f>
        <v>#REF!</v>
      </c>
      <c r="D21" t="e">
        <f>#REF!&amp;" "&amp;#REF!</f>
        <v>#REF!</v>
      </c>
      <c r="E21" t="e">
        <f>#REF!&amp;" "&amp;#REF!</f>
        <v>#REF!</v>
      </c>
      <c r="H21" t="e">
        <f>#REF!</f>
        <v>#REF!</v>
      </c>
      <c r="I21" t="e">
        <f>#REF!</f>
        <v>#REF!</v>
      </c>
      <c r="J21" t="e">
        <f>#REF!</f>
        <v>#REF!</v>
      </c>
      <c r="K21" t="e">
        <f>#REF!</f>
        <v>#REF!</v>
      </c>
      <c r="L21" t="e">
        <f>#REF!</f>
        <v>#REF!</v>
      </c>
      <c r="M21" t="e">
        <f>#REF!</f>
        <v>#REF!</v>
      </c>
      <c r="N21" s="247" t="e">
        <f>#REF!</f>
        <v>#REF!</v>
      </c>
      <c r="O21" s="247" t="e">
        <f>#REF!</f>
        <v>#REF!</v>
      </c>
    </row>
    <row r="22" spans="1:15">
      <c r="A22" t="str">
        <f>登録マスターデーター!$M$2</f>
        <v>コピー＆ペーストしてください</v>
      </c>
      <c r="B22" t="e">
        <f>#REF!</f>
        <v>#REF!</v>
      </c>
      <c r="C22" t="e">
        <f>#REF!</f>
        <v>#REF!</v>
      </c>
      <c r="D22" t="e">
        <f>#REF!&amp;" "&amp;#REF!</f>
        <v>#REF!</v>
      </c>
      <c r="E22" t="e">
        <f>#REF!&amp;" "&amp;#REF!</f>
        <v>#REF!</v>
      </c>
      <c r="H22" t="e">
        <f>#REF!</f>
        <v>#REF!</v>
      </c>
      <c r="I22" t="e">
        <f>#REF!</f>
        <v>#REF!</v>
      </c>
      <c r="J22" t="e">
        <f>#REF!</f>
        <v>#REF!</v>
      </c>
      <c r="K22" t="e">
        <f>#REF!</f>
        <v>#REF!</v>
      </c>
      <c r="L22" t="e">
        <f>#REF!</f>
        <v>#REF!</v>
      </c>
      <c r="M22" t="e">
        <f>#REF!</f>
        <v>#REF!</v>
      </c>
      <c r="N22" s="247" t="e">
        <f>#REF!</f>
        <v>#REF!</v>
      </c>
      <c r="O22" s="247" t="e">
        <f>#REF!</f>
        <v>#REF!</v>
      </c>
    </row>
    <row r="23" spans="1:15">
      <c r="A23" t="str">
        <f>登録マスターデーター!$M$2</f>
        <v>コピー＆ペーストしてください</v>
      </c>
      <c r="B23" t="e">
        <f>#REF!</f>
        <v>#REF!</v>
      </c>
      <c r="C23" t="e">
        <f>#REF!</f>
        <v>#REF!</v>
      </c>
      <c r="D23" t="e">
        <f>#REF!&amp;" "&amp;#REF!</f>
        <v>#REF!</v>
      </c>
      <c r="E23" t="e">
        <f>#REF!&amp;" "&amp;#REF!</f>
        <v>#REF!</v>
      </c>
      <c r="H23" t="e">
        <f>#REF!</f>
        <v>#REF!</v>
      </c>
      <c r="I23" t="e">
        <f>#REF!</f>
        <v>#REF!</v>
      </c>
      <c r="J23" t="e">
        <f>#REF!</f>
        <v>#REF!</v>
      </c>
      <c r="K23" t="e">
        <f>#REF!</f>
        <v>#REF!</v>
      </c>
      <c r="L23" t="e">
        <f>#REF!</f>
        <v>#REF!</v>
      </c>
      <c r="M23" t="e">
        <f>#REF!</f>
        <v>#REF!</v>
      </c>
      <c r="N23" s="247" t="e">
        <f>#REF!</f>
        <v>#REF!</v>
      </c>
      <c r="O23" s="247" t="e">
        <f>#REF!</f>
        <v>#REF!</v>
      </c>
    </row>
    <row r="24" spans="1:15">
      <c r="A24" t="str">
        <f>登録マスターデーター!$M$2</f>
        <v>コピー＆ペーストしてください</v>
      </c>
      <c r="B24" t="e">
        <f>#REF!</f>
        <v>#REF!</v>
      </c>
      <c r="C24" t="e">
        <f>#REF!</f>
        <v>#REF!</v>
      </c>
      <c r="D24" t="e">
        <f>#REF!&amp;" "&amp;#REF!</f>
        <v>#REF!</v>
      </c>
      <c r="E24" t="e">
        <f>#REF!&amp;" "&amp;#REF!</f>
        <v>#REF!</v>
      </c>
      <c r="H24" t="e">
        <f>#REF!</f>
        <v>#REF!</v>
      </c>
      <c r="I24" t="e">
        <f>#REF!</f>
        <v>#REF!</v>
      </c>
      <c r="J24" t="e">
        <f>#REF!</f>
        <v>#REF!</v>
      </c>
      <c r="K24" t="e">
        <f>#REF!</f>
        <v>#REF!</v>
      </c>
      <c r="L24" t="e">
        <f>#REF!</f>
        <v>#REF!</v>
      </c>
      <c r="M24" t="e">
        <f>#REF!</f>
        <v>#REF!</v>
      </c>
      <c r="N24" s="247" t="e">
        <f>#REF!</f>
        <v>#REF!</v>
      </c>
      <c r="O24" s="247" t="e">
        <f>#REF!</f>
        <v>#REF!</v>
      </c>
    </row>
    <row r="25" spans="1:15">
      <c r="A25" t="str">
        <f>登録マスターデーター!$M$2</f>
        <v>コピー＆ペーストしてください</v>
      </c>
      <c r="B25" t="e">
        <f>#REF!</f>
        <v>#REF!</v>
      </c>
      <c r="C25" t="e">
        <f>#REF!</f>
        <v>#REF!</v>
      </c>
      <c r="D25" t="e">
        <f>#REF!&amp;" "&amp;#REF!</f>
        <v>#REF!</v>
      </c>
      <c r="E25" t="e">
        <f>#REF!&amp;" "&amp;#REF!</f>
        <v>#REF!</v>
      </c>
      <c r="H25" t="e">
        <f>#REF!</f>
        <v>#REF!</v>
      </c>
      <c r="I25" t="e">
        <f>#REF!</f>
        <v>#REF!</v>
      </c>
      <c r="J25" t="e">
        <f>#REF!</f>
        <v>#REF!</v>
      </c>
      <c r="K25" t="e">
        <f>#REF!</f>
        <v>#REF!</v>
      </c>
      <c r="L25" t="e">
        <f>#REF!</f>
        <v>#REF!</v>
      </c>
      <c r="M25" t="e">
        <f>#REF!</f>
        <v>#REF!</v>
      </c>
      <c r="N25" s="247" t="e">
        <f>#REF!</f>
        <v>#REF!</v>
      </c>
      <c r="O25" s="247" t="e">
        <f>#REF!</f>
        <v>#REF!</v>
      </c>
    </row>
    <row r="26" spans="1:15">
      <c r="A26" t="str">
        <f>登録マスターデーター!$M$2</f>
        <v>コピー＆ペーストしてください</v>
      </c>
      <c r="B26" t="e">
        <f>#REF!</f>
        <v>#REF!</v>
      </c>
      <c r="C26" t="e">
        <f>#REF!</f>
        <v>#REF!</v>
      </c>
      <c r="D26" t="e">
        <f>#REF!&amp;" "&amp;#REF!</f>
        <v>#REF!</v>
      </c>
      <c r="E26" t="e">
        <f>#REF!&amp;" "&amp;#REF!</f>
        <v>#REF!</v>
      </c>
      <c r="H26" t="e">
        <f>#REF!</f>
        <v>#REF!</v>
      </c>
      <c r="I26" t="e">
        <f>#REF!</f>
        <v>#REF!</v>
      </c>
      <c r="J26" t="e">
        <f>#REF!</f>
        <v>#REF!</v>
      </c>
      <c r="K26" t="e">
        <f>#REF!</f>
        <v>#REF!</v>
      </c>
      <c r="L26" t="e">
        <f>#REF!</f>
        <v>#REF!</v>
      </c>
      <c r="M26" t="e">
        <f>#REF!</f>
        <v>#REF!</v>
      </c>
      <c r="N26" s="247" t="e">
        <f>#REF!</f>
        <v>#REF!</v>
      </c>
      <c r="O26" s="247" t="e">
        <f>#REF!</f>
        <v>#REF!</v>
      </c>
    </row>
    <row r="27" spans="1:15">
      <c r="A27" t="str">
        <f>登録マスターデーター!$M$2</f>
        <v>コピー＆ペーストしてください</v>
      </c>
      <c r="B27" t="e">
        <f>#REF!</f>
        <v>#REF!</v>
      </c>
      <c r="C27" t="e">
        <f>#REF!</f>
        <v>#REF!</v>
      </c>
      <c r="D27" t="e">
        <f>#REF!&amp;" "&amp;#REF!</f>
        <v>#REF!</v>
      </c>
      <c r="E27" t="e">
        <f>#REF!&amp;" "&amp;#REF!</f>
        <v>#REF!</v>
      </c>
      <c r="H27" t="e">
        <f>#REF!</f>
        <v>#REF!</v>
      </c>
      <c r="I27" t="e">
        <f>#REF!</f>
        <v>#REF!</v>
      </c>
      <c r="J27" t="e">
        <f>#REF!</f>
        <v>#REF!</v>
      </c>
      <c r="K27" t="e">
        <f>#REF!</f>
        <v>#REF!</v>
      </c>
      <c r="L27" t="e">
        <f>#REF!</f>
        <v>#REF!</v>
      </c>
      <c r="M27" t="e">
        <f>#REF!</f>
        <v>#REF!</v>
      </c>
      <c r="N27" s="247" t="e">
        <f>#REF!</f>
        <v>#REF!</v>
      </c>
      <c r="O27" s="247" t="e">
        <f>#REF!</f>
        <v>#REF!</v>
      </c>
    </row>
    <row r="28" spans="1:15">
      <c r="A28" t="str">
        <f>登録マスターデーター!$M$2</f>
        <v>コピー＆ペーストしてください</v>
      </c>
      <c r="B28" t="e">
        <f>#REF!</f>
        <v>#REF!</v>
      </c>
      <c r="C28" t="e">
        <f>#REF!</f>
        <v>#REF!</v>
      </c>
      <c r="D28" t="e">
        <f>#REF!&amp;" "&amp;#REF!</f>
        <v>#REF!</v>
      </c>
      <c r="E28" t="e">
        <f>#REF!&amp;" "&amp;#REF!</f>
        <v>#REF!</v>
      </c>
      <c r="H28" t="e">
        <f>#REF!</f>
        <v>#REF!</v>
      </c>
      <c r="I28" t="e">
        <f>#REF!</f>
        <v>#REF!</v>
      </c>
      <c r="J28" t="e">
        <f>#REF!</f>
        <v>#REF!</v>
      </c>
      <c r="K28" t="e">
        <f>#REF!</f>
        <v>#REF!</v>
      </c>
      <c r="L28" t="e">
        <f>#REF!</f>
        <v>#REF!</v>
      </c>
      <c r="M28" t="e">
        <f>#REF!</f>
        <v>#REF!</v>
      </c>
      <c r="N28" s="247" t="e">
        <f>#REF!</f>
        <v>#REF!</v>
      </c>
      <c r="O28" s="247" t="e">
        <f>#REF!</f>
        <v>#REF!</v>
      </c>
    </row>
    <row r="29" spans="1:15">
      <c r="A29" t="str">
        <f>登録マスターデーター!$M$2</f>
        <v>コピー＆ペーストしてください</v>
      </c>
      <c r="B29" t="e">
        <f>#REF!</f>
        <v>#REF!</v>
      </c>
      <c r="C29" t="e">
        <f>#REF!</f>
        <v>#REF!</v>
      </c>
      <c r="D29" t="e">
        <f>#REF!&amp;" "&amp;#REF!</f>
        <v>#REF!</v>
      </c>
      <c r="E29" t="e">
        <f>#REF!&amp;" "&amp;#REF!</f>
        <v>#REF!</v>
      </c>
      <c r="H29" t="e">
        <f>#REF!</f>
        <v>#REF!</v>
      </c>
      <c r="I29" t="e">
        <f>#REF!</f>
        <v>#REF!</v>
      </c>
      <c r="J29" t="e">
        <f>#REF!</f>
        <v>#REF!</v>
      </c>
      <c r="K29" t="e">
        <f>#REF!</f>
        <v>#REF!</v>
      </c>
      <c r="L29" t="e">
        <f>#REF!</f>
        <v>#REF!</v>
      </c>
      <c r="M29" t="e">
        <f>#REF!</f>
        <v>#REF!</v>
      </c>
      <c r="N29" s="247" t="e">
        <f>#REF!</f>
        <v>#REF!</v>
      </c>
      <c r="O29" s="247" t="e">
        <f>#REF!</f>
        <v>#REF!</v>
      </c>
    </row>
    <row r="30" spans="1:15">
      <c r="A30" t="str">
        <f>登録マスターデーター!$M$2</f>
        <v>コピー＆ペーストしてください</v>
      </c>
      <c r="B30" t="e">
        <f>#REF!</f>
        <v>#REF!</v>
      </c>
      <c r="C30" t="e">
        <f>#REF!</f>
        <v>#REF!</v>
      </c>
      <c r="D30" t="e">
        <f>#REF!&amp;" "&amp;#REF!</f>
        <v>#REF!</v>
      </c>
      <c r="E30" t="e">
        <f>#REF!&amp;" "&amp;#REF!</f>
        <v>#REF!</v>
      </c>
      <c r="H30" t="e">
        <f>#REF!</f>
        <v>#REF!</v>
      </c>
      <c r="I30" t="e">
        <f>#REF!</f>
        <v>#REF!</v>
      </c>
      <c r="J30" t="e">
        <f>#REF!</f>
        <v>#REF!</v>
      </c>
      <c r="K30" t="e">
        <f>#REF!</f>
        <v>#REF!</v>
      </c>
      <c r="L30" t="e">
        <f>#REF!</f>
        <v>#REF!</v>
      </c>
      <c r="M30" t="e">
        <f>#REF!</f>
        <v>#REF!</v>
      </c>
      <c r="N30" s="247" t="e">
        <f>#REF!</f>
        <v>#REF!</v>
      </c>
      <c r="O30" s="247" t="e">
        <f>#REF!</f>
        <v>#REF!</v>
      </c>
    </row>
    <row r="31" spans="1:15">
      <c r="A31" t="str">
        <f>登録マスターデーター!$M$2</f>
        <v>コピー＆ペーストしてください</v>
      </c>
      <c r="B31" t="e">
        <f>#REF!</f>
        <v>#REF!</v>
      </c>
      <c r="C31" t="e">
        <f>#REF!</f>
        <v>#REF!</v>
      </c>
      <c r="D31" t="e">
        <f>#REF!&amp;" "&amp;#REF!</f>
        <v>#REF!</v>
      </c>
      <c r="E31" t="e">
        <f>#REF!&amp;" "&amp;#REF!</f>
        <v>#REF!</v>
      </c>
      <c r="H31" t="e">
        <f>#REF!</f>
        <v>#REF!</v>
      </c>
      <c r="I31" t="e">
        <f>#REF!</f>
        <v>#REF!</v>
      </c>
      <c r="J31" t="e">
        <f>#REF!</f>
        <v>#REF!</v>
      </c>
      <c r="K31" t="e">
        <f>#REF!</f>
        <v>#REF!</v>
      </c>
      <c r="L31" t="e">
        <f>#REF!</f>
        <v>#REF!</v>
      </c>
      <c r="M31" t="e">
        <f>#REF!</f>
        <v>#REF!</v>
      </c>
      <c r="N31" s="247" t="e">
        <f>#REF!</f>
        <v>#REF!</v>
      </c>
      <c r="O31" s="247" t="e">
        <f>#REF!</f>
        <v>#REF!</v>
      </c>
    </row>
    <row r="59" spans="12:12">
      <c r="L59" s="247"/>
    </row>
    <row r="60" spans="12:12">
      <c r="L60" s="247"/>
    </row>
    <row r="61" spans="12:12">
      <c r="L61" s="247"/>
    </row>
    <row r="62" spans="12:12">
      <c r="L62" s="563"/>
    </row>
    <row r="63" spans="12:12">
      <c r="L63" s="563"/>
    </row>
    <row r="64" spans="12:12">
      <c r="L64" s="563"/>
    </row>
    <row r="65" spans="12:12">
      <c r="L65" s="563"/>
    </row>
    <row r="66" spans="12:12">
      <c r="L66" s="563"/>
    </row>
    <row r="67" spans="12:12">
      <c r="L67" s="563"/>
    </row>
  </sheetData>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8"/>
  </sheetPr>
  <dimension ref="A1:W31"/>
  <sheetViews>
    <sheetView workbookViewId="0">
      <selection activeCell="A30" sqref="A30"/>
    </sheetView>
  </sheetViews>
  <sheetFormatPr defaultRowHeight="13.5"/>
  <cols>
    <col min="1" max="1" width="13.25" style="231" customWidth="1"/>
    <col min="2" max="2" width="9.75" style="231" customWidth="1"/>
    <col min="3" max="3" width="11.5" style="231" customWidth="1"/>
    <col min="4" max="4" width="4" style="232" customWidth="1"/>
    <col min="5" max="17" width="11.125" style="232" customWidth="1"/>
  </cols>
  <sheetData>
    <row r="1" spans="1:22">
      <c r="A1" s="231" t="s">
        <v>187</v>
      </c>
      <c r="B1" s="231" t="s">
        <v>205</v>
      </c>
      <c r="C1" s="231" t="s">
        <v>99</v>
      </c>
      <c r="D1" s="232" t="s">
        <v>193</v>
      </c>
      <c r="E1" s="231" t="s">
        <v>204</v>
      </c>
      <c r="F1" s="231" t="s">
        <v>203</v>
      </c>
      <c r="G1" s="232" t="s">
        <v>206</v>
      </c>
      <c r="H1" s="232" t="s">
        <v>194</v>
      </c>
      <c r="I1" s="232" t="s">
        <v>195</v>
      </c>
      <c r="J1" s="232" t="s">
        <v>196</v>
      </c>
      <c r="K1" s="232" t="s">
        <v>197</v>
      </c>
      <c r="L1" s="232" t="s">
        <v>198</v>
      </c>
      <c r="M1" s="232" t="s">
        <v>199</v>
      </c>
      <c r="N1" s="232" t="s">
        <v>200</v>
      </c>
      <c r="O1" s="232" t="s">
        <v>201</v>
      </c>
      <c r="P1" s="232" t="s">
        <v>202</v>
      </c>
      <c r="Q1" t="s">
        <v>724</v>
      </c>
      <c r="R1" s="557" t="s">
        <v>725</v>
      </c>
      <c r="S1" s="232" t="s">
        <v>735</v>
      </c>
      <c r="T1" s="232" t="s">
        <v>736</v>
      </c>
      <c r="U1" s="232" t="s">
        <v>737</v>
      </c>
      <c r="V1" t="s">
        <v>734</v>
      </c>
    </row>
    <row r="2" spans="1:22">
      <c r="A2" s="231">
        <f>登録マスターデーター!$M$5</f>
        <v>0</v>
      </c>
      <c r="B2" s="231" t="e">
        <f>ASC("M"&amp;#REF!)</f>
        <v>#REF!</v>
      </c>
      <c r="C2" s="231">
        <f>'社会人団体　シニア　エントリー読込中継'!$A$2</f>
        <v>0</v>
      </c>
      <c r="D2" s="232" t="e">
        <f>ASC(#REF!)</f>
        <v>#REF!</v>
      </c>
      <c r="E2" s="232" t="e">
        <f>#REF!&amp;" "&amp;$A$2</f>
        <v>#REF!</v>
      </c>
      <c r="F2" s="232" t="e">
        <f>#REF!&amp;" "&amp;$A$2</f>
        <v>#REF!</v>
      </c>
      <c r="G2" s="232" t="e">
        <f>#REF!&amp;" "&amp;$A$2</f>
        <v>#REF!</v>
      </c>
      <c r="H2" s="232" t="e">
        <f>#REF!&amp;" "&amp;$A$2</f>
        <v>#REF!</v>
      </c>
      <c r="I2" s="232" t="e">
        <f>#REF!&amp;" "&amp;$A$2</f>
        <v>#REF!</v>
      </c>
      <c r="J2" s="232" t="e">
        <f>#REF!&amp;" "&amp;$A$2</f>
        <v>#REF!</v>
      </c>
      <c r="K2" s="232" t="e">
        <f>#REF!&amp;" "&amp;$A$2</f>
        <v>#REF!</v>
      </c>
      <c r="L2" s="232" t="e">
        <f>#REF!&amp;" "&amp;$A$2</f>
        <v>#REF!</v>
      </c>
      <c r="M2" s="232" t="e">
        <f>#REF!&amp;" "&amp;$A$2</f>
        <v>#REF!</v>
      </c>
      <c r="N2" s="232" t="e">
        <f>#REF!&amp;" "&amp;$A$2</f>
        <v>#REF!</v>
      </c>
      <c r="O2" s="232" t="e">
        <f>#REF!&amp;" "&amp;$A$2</f>
        <v>#REF!</v>
      </c>
      <c r="P2" s="232" t="e">
        <f>#REF!&amp;" "&amp;$A$2</f>
        <v>#REF!</v>
      </c>
      <c r="Q2" s="232" t="e">
        <f>#REF!</f>
        <v>#REF!</v>
      </c>
      <c r="R2" t="e">
        <f>#REF!</f>
        <v>#REF!</v>
      </c>
      <c r="S2" t="e">
        <f>#REF!</f>
        <v>#REF!</v>
      </c>
      <c r="T2" t="e">
        <f>#REF!</f>
        <v>#REF!</v>
      </c>
      <c r="U2" t="e">
        <f>#REF!</f>
        <v>#REF!</v>
      </c>
      <c r="V2" s="558" t="e">
        <f>#REF!</f>
        <v>#REF!</v>
      </c>
    </row>
    <row r="3" spans="1:22">
      <c r="A3" s="231">
        <f>登録マスターデーター!$M$5</f>
        <v>0</v>
      </c>
      <c r="B3" s="231" t="e">
        <f>ASC("M"&amp;#REF!)</f>
        <v>#REF!</v>
      </c>
      <c r="C3" s="231">
        <f>'社会人団体　シニア　エントリー読込中継'!$A$2</f>
        <v>0</v>
      </c>
      <c r="D3" s="232" t="e">
        <f>ASC(#REF!)</f>
        <v>#REF!</v>
      </c>
      <c r="E3" s="232" t="e">
        <f>#REF!&amp;" "&amp;$A$2</f>
        <v>#REF!</v>
      </c>
      <c r="F3" s="232" t="e">
        <f>#REF!&amp;" "&amp;$A$2</f>
        <v>#REF!</v>
      </c>
      <c r="G3" s="232" t="e">
        <f>#REF!&amp;" "&amp;$A$2</f>
        <v>#REF!</v>
      </c>
      <c r="H3" s="232" t="e">
        <f>#REF!&amp;" "&amp;$A$2</f>
        <v>#REF!</v>
      </c>
      <c r="I3" s="232" t="e">
        <f>#REF!&amp;" "&amp;$A$2</f>
        <v>#REF!</v>
      </c>
      <c r="J3" s="232" t="e">
        <f>#REF!&amp;" "&amp;$A$2</f>
        <v>#REF!</v>
      </c>
      <c r="K3" s="232" t="e">
        <f>#REF!&amp;" "&amp;$A$2</f>
        <v>#REF!</v>
      </c>
      <c r="L3" s="232" t="e">
        <f>#REF!&amp;" "&amp;$A$2</f>
        <v>#REF!</v>
      </c>
      <c r="M3" s="232" t="e">
        <f>#REF!&amp;" "&amp;$A$2</f>
        <v>#REF!</v>
      </c>
      <c r="N3" s="232" t="e">
        <f>#REF!&amp;" "&amp;$A$2</f>
        <v>#REF!</v>
      </c>
      <c r="O3" s="232" t="e">
        <f>#REF!&amp;" "&amp;$A$2</f>
        <v>#REF!</v>
      </c>
      <c r="P3" s="232" t="e">
        <f>#REF!&amp;" "&amp;$A$2</f>
        <v>#REF!</v>
      </c>
    </row>
    <row r="4" spans="1:22">
      <c r="A4" s="231">
        <f>登録マスターデーター!$M$5</f>
        <v>0</v>
      </c>
      <c r="B4" s="231" t="e">
        <f>ASC("M"&amp;#REF!)</f>
        <v>#REF!</v>
      </c>
      <c r="C4" s="231">
        <f>'社会人団体　シニア　エントリー読込中継'!$A$2</f>
        <v>0</v>
      </c>
      <c r="D4" s="232" t="e">
        <f>ASC(#REF!)</f>
        <v>#REF!</v>
      </c>
      <c r="E4" s="232" t="e">
        <f>#REF!&amp;" "&amp;$A$2</f>
        <v>#REF!</v>
      </c>
      <c r="F4" s="232" t="e">
        <f>#REF!&amp;" "&amp;$A$2</f>
        <v>#REF!</v>
      </c>
      <c r="G4" s="232" t="e">
        <f>#REF!&amp;" "&amp;$A$2</f>
        <v>#REF!</v>
      </c>
      <c r="H4" s="232" t="e">
        <f>#REF!&amp;" "&amp;$A$2</f>
        <v>#REF!</v>
      </c>
      <c r="I4" s="232" t="e">
        <f>#REF!&amp;" "&amp;$A$2</f>
        <v>#REF!</v>
      </c>
      <c r="J4" s="232" t="e">
        <f>#REF!&amp;" "&amp;$A$2</f>
        <v>#REF!</v>
      </c>
      <c r="K4" s="232" t="e">
        <f>#REF!&amp;" "&amp;$A$2</f>
        <v>#REF!</v>
      </c>
      <c r="L4" s="232" t="e">
        <f>#REF!&amp;" "&amp;$A$2</f>
        <v>#REF!</v>
      </c>
      <c r="M4" s="232" t="e">
        <f>#REF!&amp;" "&amp;$A$2</f>
        <v>#REF!</v>
      </c>
      <c r="N4" s="232" t="e">
        <f>#REF!&amp;" "&amp;$A$2</f>
        <v>#REF!</v>
      </c>
      <c r="O4" s="232" t="e">
        <f>#REF!&amp;" "&amp;$A$2</f>
        <v>#REF!</v>
      </c>
      <c r="P4" s="232" t="e">
        <f>#REF!&amp;" "&amp;$A$2</f>
        <v>#REF!</v>
      </c>
    </row>
    <row r="5" spans="1:22">
      <c r="A5" s="231">
        <f>登録マスターデーター!$M$5</f>
        <v>0</v>
      </c>
      <c r="B5" s="231" t="e">
        <f>ASC("M"&amp;#REF!)</f>
        <v>#REF!</v>
      </c>
      <c r="C5" s="231">
        <f>'社会人団体　シニア　エントリー読込中継'!$A$2</f>
        <v>0</v>
      </c>
      <c r="D5" s="232" t="e">
        <f>ASC(#REF!)</f>
        <v>#REF!</v>
      </c>
      <c r="E5" s="232" t="e">
        <f>#REF!&amp;" "&amp;$A$2</f>
        <v>#REF!</v>
      </c>
      <c r="F5" s="232" t="e">
        <f>#REF!&amp;" "&amp;$A$2</f>
        <v>#REF!</v>
      </c>
      <c r="G5" s="232" t="e">
        <f>#REF!&amp;" "&amp;$A$2</f>
        <v>#REF!</v>
      </c>
      <c r="H5" s="232" t="e">
        <f>#REF!&amp;" "&amp;$A$2</f>
        <v>#REF!</v>
      </c>
      <c r="I5" s="232" t="e">
        <f>#REF!&amp;" "&amp;$A$2</f>
        <v>#REF!</v>
      </c>
      <c r="J5" s="232" t="e">
        <f>#REF!&amp;" "&amp;$A$2</f>
        <v>#REF!</v>
      </c>
      <c r="K5" s="232" t="e">
        <f>#REF!&amp;" "&amp;$A$2</f>
        <v>#REF!</v>
      </c>
      <c r="L5" s="232" t="e">
        <f>#REF!&amp;" "&amp;$A$2</f>
        <v>#REF!</v>
      </c>
      <c r="M5" s="232" t="e">
        <f>#REF!&amp;" "&amp;$A$2</f>
        <v>#REF!</v>
      </c>
      <c r="N5" s="232" t="e">
        <f>#REF!&amp;" "&amp;$A$2</f>
        <v>#REF!</v>
      </c>
      <c r="O5" s="232" t="e">
        <f>#REF!&amp;" "&amp;$A$2</f>
        <v>#REF!</v>
      </c>
      <c r="P5" s="232" t="e">
        <f>#REF!&amp;" "&amp;$A$2</f>
        <v>#REF!</v>
      </c>
    </row>
    <row r="6" spans="1:22">
      <c r="A6" s="231">
        <f>登録マスターデーター!$M$5</f>
        <v>0</v>
      </c>
      <c r="B6" s="231" t="e">
        <f>ASC("M"&amp;#REF!)</f>
        <v>#REF!</v>
      </c>
      <c r="C6" s="231">
        <f>'社会人団体　シニア　エントリー読込中継'!$A$2</f>
        <v>0</v>
      </c>
      <c r="D6" s="232" t="e">
        <f>ASC(#REF!)</f>
        <v>#REF!</v>
      </c>
      <c r="E6" s="232" t="e">
        <f>#REF!&amp;" "&amp;$A$2</f>
        <v>#REF!</v>
      </c>
      <c r="F6" s="232" t="e">
        <f>#REF!&amp;" "&amp;$A$2</f>
        <v>#REF!</v>
      </c>
      <c r="G6" s="232" t="e">
        <f>#REF!&amp;" "&amp;$A$2</f>
        <v>#REF!</v>
      </c>
      <c r="H6" s="232" t="e">
        <f>#REF!&amp;" "&amp;$A$2</f>
        <v>#REF!</v>
      </c>
      <c r="I6" s="232" t="e">
        <f>#REF!&amp;" "&amp;$A$2</f>
        <v>#REF!</v>
      </c>
      <c r="J6" s="232" t="e">
        <f>#REF!&amp;" "&amp;$A$2</f>
        <v>#REF!</v>
      </c>
      <c r="K6" s="232" t="e">
        <f>#REF!&amp;" "&amp;$A$2</f>
        <v>#REF!</v>
      </c>
      <c r="L6" s="232" t="e">
        <f>#REF!&amp;" "&amp;$A$2</f>
        <v>#REF!</v>
      </c>
      <c r="M6" s="232" t="e">
        <f>#REF!&amp;" "&amp;$A$2</f>
        <v>#REF!</v>
      </c>
      <c r="N6" s="232" t="e">
        <f>#REF!&amp;" "&amp;$A$2</f>
        <v>#REF!</v>
      </c>
      <c r="O6" s="232" t="e">
        <f>#REF!&amp;" "&amp;$A$2</f>
        <v>#REF!</v>
      </c>
      <c r="P6" s="232" t="e">
        <f>#REF!&amp;" "&amp;$A$2</f>
        <v>#REF!</v>
      </c>
    </row>
    <row r="7" spans="1:22">
      <c r="A7" s="231">
        <f>登録マスターデーター!$M$5</f>
        <v>0</v>
      </c>
      <c r="B7" s="231" t="e">
        <f>ASC("W"&amp;#REF!)</f>
        <v>#REF!</v>
      </c>
      <c r="C7" s="231">
        <f>'社会人団体　シニア　エントリー読込中継'!$A$2</f>
        <v>0</v>
      </c>
      <c r="D7" s="232" t="e">
        <f>ASC(#REF!)</f>
        <v>#REF!</v>
      </c>
      <c r="E7" s="232" t="e">
        <f>#REF!&amp;" "&amp;$A$2</f>
        <v>#REF!</v>
      </c>
      <c r="F7" s="232" t="e">
        <f>#REF!&amp;" "&amp;$A$2</f>
        <v>#REF!</v>
      </c>
      <c r="G7" s="232" t="e">
        <f>#REF!&amp;" "&amp;$A$2</f>
        <v>#REF!</v>
      </c>
      <c r="H7" s="232" t="e">
        <f>#REF!&amp;" "&amp;$A$2</f>
        <v>#REF!</v>
      </c>
      <c r="I7" s="232" t="e">
        <f>#REF!&amp;" "&amp;$A$2</f>
        <v>#REF!</v>
      </c>
      <c r="J7" s="232" t="e">
        <f>#REF!&amp;" "&amp;$A$2</f>
        <v>#REF!</v>
      </c>
      <c r="K7" s="232" t="e">
        <f>#REF!&amp;" "&amp;$A$2</f>
        <v>#REF!</v>
      </c>
      <c r="L7" s="232" t="e">
        <f>#REF!&amp;" "&amp;$A$2</f>
        <v>#REF!</v>
      </c>
      <c r="M7" s="232" t="e">
        <f>#REF!&amp;" "&amp;$A$2</f>
        <v>#REF!</v>
      </c>
      <c r="N7" s="232" t="e">
        <f>#REF!&amp;" "&amp;$A$2</f>
        <v>#REF!</v>
      </c>
      <c r="O7" s="232" t="e">
        <f>#REF!&amp;" "&amp;$A$2</f>
        <v>#REF!</v>
      </c>
      <c r="P7" s="232" t="e">
        <f>#REF!&amp;" "&amp;$A$2</f>
        <v>#REF!</v>
      </c>
    </row>
    <row r="8" spans="1:22">
      <c r="A8" s="231">
        <f>登録マスターデーター!$M$5</f>
        <v>0</v>
      </c>
      <c r="B8" s="231" t="e">
        <f>ASC("W"&amp;#REF!)</f>
        <v>#REF!</v>
      </c>
      <c r="C8" s="231">
        <f>'社会人団体　シニア　エントリー読込中継'!$A$2</f>
        <v>0</v>
      </c>
      <c r="D8" s="232" t="e">
        <f>ASC(#REF!)</f>
        <v>#REF!</v>
      </c>
      <c r="E8" s="232" t="e">
        <f>#REF!&amp;" "&amp;$A$2</f>
        <v>#REF!</v>
      </c>
      <c r="F8" s="232" t="e">
        <f>#REF!&amp;" "&amp;$A$2</f>
        <v>#REF!</v>
      </c>
      <c r="G8" s="232" t="e">
        <f>#REF!&amp;" "&amp;$A$2</f>
        <v>#REF!</v>
      </c>
      <c r="H8" s="232" t="e">
        <f>#REF!&amp;" "&amp;$A$2</f>
        <v>#REF!</v>
      </c>
      <c r="I8" s="232" t="e">
        <f>#REF!&amp;" "&amp;$A$2</f>
        <v>#REF!</v>
      </c>
      <c r="J8" s="232" t="e">
        <f>#REF!&amp;" "&amp;$A$2</f>
        <v>#REF!</v>
      </c>
      <c r="K8" s="232" t="e">
        <f>#REF!&amp;" "&amp;$A$2</f>
        <v>#REF!</v>
      </c>
      <c r="L8" s="232" t="e">
        <f>#REF!&amp;" "&amp;$A$2</f>
        <v>#REF!</v>
      </c>
      <c r="M8" s="232" t="e">
        <f>#REF!&amp;" "&amp;$A$2</f>
        <v>#REF!</v>
      </c>
      <c r="N8" s="232" t="e">
        <f>#REF!&amp;" "&amp;$A$2</f>
        <v>#REF!</v>
      </c>
      <c r="O8" s="232" t="e">
        <f>#REF!&amp;" "&amp;$A$2</f>
        <v>#REF!</v>
      </c>
      <c r="P8" s="232" t="e">
        <f>#REF!&amp;" "&amp;$A$2</f>
        <v>#REF!</v>
      </c>
    </row>
    <row r="9" spans="1:22">
      <c r="A9" s="231">
        <f>登録マスターデーター!$M$5</f>
        <v>0</v>
      </c>
      <c r="B9" s="231" t="e">
        <f>ASC("W"&amp;#REF!)</f>
        <v>#REF!</v>
      </c>
      <c r="C9" s="231">
        <f>'社会人団体　シニア　エントリー読込中継'!$A$2</f>
        <v>0</v>
      </c>
      <c r="D9" s="232" t="e">
        <f>ASC(#REF!)</f>
        <v>#REF!</v>
      </c>
      <c r="E9" s="232" t="e">
        <f>#REF!&amp;" "&amp;$A$2</f>
        <v>#REF!</v>
      </c>
      <c r="F9" s="232" t="e">
        <f>#REF!&amp;" "&amp;$A$2</f>
        <v>#REF!</v>
      </c>
      <c r="G9" s="232" t="e">
        <f>#REF!&amp;" "&amp;$A$2</f>
        <v>#REF!</v>
      </c>
      <c r="H9" s="232" t="e">
        <f>#REF!&amp;" "&amp;$A$2</f>
        <v>#REF!</v>
      </c>
      <c r="I9" s="232" t="e">
        <f>#REF!&amp;" "&amp;$A$2</f>
        <v>#REF!</v>
      </c>
      <c r="J9" s="232" t="e">
        <f>#REF!&amp;" "&amp;$A$2</f>
        <v>#REF!</v>
      </c>
      <c r="K9" s="232" t="e">
        <f>#REF!&amp;" "&amp;$A$2</f>
        <v>#REF!</v>
      </c>
      <c r="L9" s="232" t="e">
        <f>#REF!&amp;" "&amp;$A$2</f>
        <v>#REF!</v>
      </c>
      <c r="M9" s="232" t="e">
        <f>#REF!&amp;" "&amp;$A$2</f>
        <v>#REF!</v>
      </c>
      <c r="N9" s="232" t="e">
        <f>#REF!&amp;" "&amp;$A$2</f>
        <v>#REF!</v>
      </c>
      <c r="O9" s="232" t="e">
        <f>#REF!&amp;" "&amp;$A$2</f>
        <v>#REF!</v>
      </c>
      <c r="P9" s="232" t="e">
        <f>#REF!&amp;" "&amp;$A$2</f>
        <v>#REF!</v>
      </c>
    </row>
    <row r="10" spans="1:22">
      <c r="A10" s="231">
        <f>登録マスターデーター!$M$5</f>
        <v>0</v>
      </c>
      <c r="B10" s="231" t="e">
        <f>ASC("W"&amp;#REF!)</f>
        <v>#REF!</v>
      </c>
      <c r="C10" s="231">
        <f>'社会人団体　シニア　エントリー読込中継'!$A$2</f>
        <v>0</v>
      </c>
      <c r="D10" s="232" t="e">
        <f>ASC(#REF!)</f>
        <v>#REF!</v>
      </c>
      <c r="E10" s="232" t="e">
        <f>#REF!&amp;" "&amp;$A$2</f>
        <v>#REF!</v>
      </c>
      <c r="F10" s="232" t="e">
        <f>#REF!&amp;" "&amp;$A$2</f>
        <v>#REF!</v>
      </c>
      <c r="G10" s="232" t="e">
        <f>#REF!&amp;" "&amp;$A$2</f>
        <v>#REF!</v>
      </c>
      <c r="H10" s="232" t="e">
        <f>#REF!&amp;" "&amp;$A$2</f>
        <v>#REF!</v>
      </c>
      <c r="I10" s="232" t="e">
        <f>#REF!&amp;" "&amp;$A$2</f>
        <v>#REF!</v>
      </c>
      <c r="J10" s="232" t="e">
        <f>#REF!&amp;" "&amp;$A$2</f>
        <v>#REF!</v>
      </c>
      <c r="K10" s="232" t="e">
        <f>#REF!&amp;" "&amp;$A$2</f>
        <v>#REF!</v>
      </c>
      <c r="L10" s="232" t="e">
        <f>#REF!&amp;" "&amp;$A$2</f>
        <v>#REF!</v>
      </c>
      <c r="M10" s="232" t="e">
        <f>#REF!&amp;" "&amp;$A$2</f>
        <v>#REF!</v>
      </c>
      <c r="N10" s="232" t="e">
        <f>#REF!&amp;" "&amp;$A$2</f>
        <v>#REF!</v>
      </c>
      <c r="O10" s="232" t="e">
        <f>#REF!&amp;" "&amp;$A$2</f>
        <v>#REF!</v>
      </c>
      <c r="P10" s="232" t="e">
        <f>#REF!&amp;" "&amp;$A$2</f>
        <v>#REF!</v>
      </c>
    </row>
    <row r="11" spans="1:22">
      <c r="A11" s="231">
        <f>登録マスターデーター!$M$5</f>
        <v>0</v>
      </c>
      <c r="B11" s="231" t="e">
        <f>ASC("W"&amp;#REF!)</f>
        <v>#REF!</v>
      </c>
      <c r="C11" s="231">
        <f>'社会人団体　シニア　エントリー読込中継'!$A$2</f>
        <v>0</v>
      </c>
      <c r="D11" s="232" t="e">
        <f>ASC(#REF!)</f>
        <v>#REF!</v>
      </c>
      <c r="E11" s="232" t="e">
        <f>#REF!&amp;" "&amp;$A$2</f>
        <v>#REF!</v>
      </c>
      <c r="F11" s="232" t="e">
        <f>#REF!&amp;" "&amp;$A$2</f>
        <v>#REF!</v>
      </c>
      <c r="G11" s="232" t="e">
        <f>#REF!&amp;" "&amp;$A$2</f>
        <v>#REF!</v>
      </c>
      <c r="H11" s="232" t="e">
        <f>#REF!&amp;" "&amp;$A$2</f>
        <v>#REF!</v>
      </c>
      <c r="I11" s="232" t="e">
        <f>#REF!&amp;" "&amp;$A$2</f>
        <v>#REF!</v>
      </c>
      <c r="J11" s="232" t="e">
        <f>#REF!&amp;" "&amp;$A$2</f>
        <v>#REF!</v>
      </c>
      <c r="K11" s="232" t="e">
        <f>#REF!&amp;" "&amp;$A$2</f>
        <v>#REF!</v>
      </c>
      <c r="L11" s="232" t="e">
        <f>#REF!&amp;" "&amp;$A$2</f>
        <v>#REF!</v>
      </c>
      <c r="M11" s="232" t="e">
        <f>#REF!&amp;" "&amp;$A$2</f>
        <v>#REF!</v>
      </c>
      <c r="N11" s="232" t="e">
        <f>#REF!&amp;" "&amp;$A$2</f>
        <v>#REF!</v>
      </c>
      <c r="O11" s="232" t="e">
        <f>#REF!&amp;" "&amp;$A$2</f>
        <v>#REF!</v>
      </c>
      <c r="P11" s="232" t="e">
        <f>#REF!&amp;" "&amp;$A$2</f>
        <v>#REF!</v>
      </c>
    </row>
    <row r="20" spans="1:23">
      <c r="A20" s="354" t="s">
        <v>627</v>
      </c>
    </row>
    <row r="21" spans="1:23">
      <c r="A21" s="231" t="s">
        <v>187</v>
      </c>
      <c r="B21" s="231" t="s">
        <v>205</v>
      </c>
      <c r="C21" s="231" t="s">
        <v>99</v>
      </c>
      <c r="D21" s="232" t="s">
        <v>193</v>
      </c>
      <c r="E21" s="231" t="s">
        <v>204</v>
      </c>
      <c r="F21" s="231" t="s">
        <v>203</v>
      </c>
      <c r="G21" s="232" t="s">
        <v>206</v>
      </c>
      <c r="H21" s="232" t="s">
        <v>194</v>
      </c>
      <c r="I21" s="232" t="s">
        <v>195</v>
      </c>
      <c r="J21" s="232" t="s">
        <v>196</v>
      </c>
      <c r="K21" s="232" t="s">
        <v>197</v>
      </c>
      <c r="L21" s="232" t="s">
        <v>198</v>
      </c>
      <c r="M21" s="232" t="s">
        <v>199</v>
      </c>
      <c r="N21" s="232" t="s">
        <v>200</v>
      </c>
      <c r="O21" s="232" t="s">
        <v>201</v>
      </c>
      <c r="P21" s="232" t="s">
        <v>202</v>
      </c>
      <c r="Q21" t="s">
        <v>724</v>
      </c>
      <c r="R21" s="557" t="s">
        <v>725</v>
      </c>
      <c r="S21" s="232" t="s">
        <v>735</v>
      </c>
      <c r="T21" s="232" t="s">
        <v>736</v>
      </c>
      <c r="U21" s="232" t="s">
        <v>738</v>
      </c>
      <c r="V21" s="232" t="s">
        <v>739</v>
      </c>
      <c r="W21" t="s">
        <v>734</v>
      </c>
    </row>
    <row r="22" spans="1:23">
      <c r="A22" s="231" t="e">
        <f>#REF!</f>
        <v>#REF!</v>
      </c>
      <c r="B22" s="231" t="e">
        <f>#REF!</f>
        <v>#REF!</v>
      </c>
      <c r="C22" s="231" t="e">
        <f>#REF!</f>
        <v>#REF!</v>
      </c>
      <c r="E22" s="232" t="e">
        <f>#REF!</f>
        <v>#REF!</v>
      </c>
      <c r="F22" s="232" t="e">
        <f>#REF!</f>
        <v>#REF!</v>
      </c>
      <c r="G22" s="232" t="e">
        <f>#REF!</f>
        <v>#REF!</v>
      </c>
      <c r="H22" s="232" t="e">
        <f>#REF!</f>
        <v>#REF!</v>
      </c>
      <c r="I22" s="232" t="e">
        <f>#REF!</f>
        <v>#REF!</v>
      </c>
      <c r="J22" s="232" t="e">
        <f>#REF!</f>
        <v>#REF!</v>
      </c>
      <c r="K22" s="232" t="e">
        <f>#REF!</f>
        <v>#REF!</v>
      </c>
      <c r="L22" s="232" t="e">
        <f>#REF!</f>
        <v>#REF!</v>
      </c>
      <c r="M22" s="232" t="e">
        <f>#REF!</f>
        <v>#REF!</v>
      </c>
      <c r="N22" s="232" t="e">
        <f>#REF!</f>
        <v>#REF!</v>
      </c>
      <c r="Q22" s="232" t="e">
        <f>#REF!</f>
        <v>#REF!</v>
      </c>
      <c r="R22" t="e">
        <f>#REF!</f>
        <v>#REF!</v>
      </c>
      <c r="S22" t="e">
        <f>#REF!</f>
        <v>#REF!</v>
      </c>
      <c r="T22" t="e">
        <f>#REF!</f>
        <v>#REF!</v>
      </c>
      <c r="U22" t="e">
        <f>#REF!</f>
        <v>#REF!</v>
      </c>
      <c r="V22" t="e">
        <f>#REF!</f>
        <v>#REF!</v>
      </c>
      <c r="W22" s="556" t="e">
        <f>#REF!</f>
        <v>#REF!</v>
      </c>
    </row>
    <row r="23" spans="1:23">
      <c r="A23" s="231" t="e">
        <f>#REF!</f>
        <v>#REF!</v>
      </c>
      <c r="B23" s="231" t="e">
        <f>#REF!</f>
        <v>#REF!</v>
      </c>
      <c r="C23" s="231" t="e">
        <f>#REF!</f>
        <v>#REF!</v>
      </c>
      <c r="D23" s="232" t="e">
        <f>#REF!</f>
        <v>#REF!</v>
      </c>
      <c r="E23" s="232" t="e">
        <f>#REF!</f>
        <v>#REF!</v>
      </c>
      <c r="F23" s="232" t="e">
        <f>#REF!</f>
        <v>#REF!</v>
      </c>
      <c r="G23" s="232" t="e">
        <f>#REF!</f>
        <v>#REF!</v>
      </c>
      <c r="H23" s="232" t="e">
        <f>#REF!</f>
        <v>#REF!</v>
      </c>
      <c r="I23" s="232" t="e">
        <f>#REF!</f>
        <v>#REF!</v>
      </c>
      <c r="J23" s="232" t="e">
        <f>#REF!</f>
        <v>#REF!</v>
      </c>
      <c r="K23" s="232" t="e">
        <f>#REF!</f>
        <v>#REF!</v>
      </c>
      <c r="L23" s="232" t="e">
        <f>#REF!</f>
        <v>#REF!</v>
      </c>
      <c r="M23" s="232" t="e">
        <f>#REF!</f>
        <v>#REF!</v>
      </c>
      <c r="N23" s="232" t="e">
        <f>#REF!</f>
        <v>#REF!</v>
      </c>
    </row>
    <row r="24" spans="1:23">
      <c r="A24" s="231" t="e">
        <f>#REF!</f>
        <v>#REF!</v>
      </c>
      <c r="B24" s="231" t="e">
        <f>#REF!</f>
        <v>#REF!</v>
      </c>
      <c r="C24" s="231" t="e">
        <f>#REF!</f>
        <v>#REF!</v>
      </c>
      <c r="D24" s="232" t="e">
        <f>#REF!</f>
        <v>#REF!</v>
      </c>
      <c r="E24" s="232" t="e">
        <f>#REF!</f>
        <v>#REF!</v>
      </c>
      <c r="F24" s="232" t="e">
        <f>#REF!</f>
        <v>#REF!</v>
      </c>
      <c r="G24" s="232" t="e">
        <f>#REF!</f>
        <v>#REF!</v>
      </c>
      <c r="H24" s="232" t="e">
        <f>#REF!</f>
        <v>#REF!</v>
      </c>
      <c r="I24" s="232" t="e">
        <f>#REF!</f>
        <v>#REF!</v>
      </c>
      <c r="J24" s="232" t="e">
        <f>#REF!</f>
        <v>#REF!</v>
      </c>
      <c r="K24" s="232" t="e">
        <f>#REF!</f>
        <v>#REF!</v>
      </c>
      <c r="L24" s="232" t="e">
        <f>#REF!</f>
        <v>#REF!</v>
      </c>
      <c r="M24" s="232" t="e">
        <f>#REF!</f>
        <v>#REF!</v>
      </c>
      <c r="N24" s="232" t="e">
        <f>#REF!</f>
        <v>#REF!</v>
      </c>
    </row>
    <row r="25" spans="1:23">
      <c r="A25" s="354" t="s">
        <v>628</v>
      </c>
      <c r="B25" s="231" t="s">
        <v>742</v>
      </c>
      <c r="D25" s="564" t="s">
        <v>746</v>
      </c>
      <c r="E25" s="564" t="s">
        <v>743</v>
      </c>
      <c r="F25" s="564" t="s">
        <v>744</v>
      </c>
      <c r="G25" s="564" t="s">
        <v>745</v>
      </c>
      <c r="H25" s="232" t="s">
        <v>747</v>
      </c>
    </row>
    <row r="26" spans="1:23">
      <c r="A26" s="231" t="e">
        <f>#REF!</f>
        <v>#REF!</v>
      </c>
      <c r="B26" s="231" t="e">
        <f>#REF!</f>
        <v>#REF!</v>
      </c>
      <c r="D26" s="232" t="e">
        <f>#REF!</f>
        <v>#REF!</v>
      </c>
      <c r="E26" s="232" t="e">
        <f>#REF!</f>
        <v>#REF!</v>
      </c>
      <c r="F26" s="355" t="e">
        <f>#REF!</f>
        <v>#REF!</v>
      </c>
      <c r="G26" s="355" t="e">
        <f>#REF!</f>
        <v>#REF!</v>
      </c>
      <c r="H26" s="232" t="e">
        <f>#REF!</f>
        <v>#REF!</v>
      </c>
    </row>
    <row r="27" spans="1:23">
      <c r="A27" s="231" t="e">
        <f>#REF!</f>
        <v>#REF!</v>
      </c>
      <c r="B27" s="231" t="e">
        <f>#REF!</f>
        <v>#REF!</v>
      </c>
      <c r="D27" s="232" t="e">
        <f>#REF!</f>
        <v>#REF!</v>
      </c>
      <c r="E27" s="232" t="e">
        <f>#REF!</f>
        <v>#REF!</v>
      </c>
      <c r="F27" s="355" t="e">
        <f>#REF!</f>
        <v>#REF!</v>
      </c>
      <c r="G27" s="355" t="e">
        <f>#REF!</f>
        <v>#REF!</v>
      </c>
      <c r="H27" s="232" t="e">
        <f>#REF!</f>
        <v>#REF!</v>
      </c>
    </row>
    <row r="28" spans="1:23">
      <c r="A28" s="231" t="e">
        <f>#REF!</f>
        <v>#REF!</v>
      </c>
      <c r="B28" s="231" t="e">
        <f>#REF!</f>
        <v>#REF!</v>
      </c>
      <c r="D28" s="232" t="e">
        <f>#REF!</f>
        <v>#REF!</v>
      </c>
      <c r="E28" s="232" t="e">
        <f>#REF!</f>
        <v>#REF!</v>
      </c>
      <c r="F28" s="355" t="e">
        <f>#REF!</f>
        <v>#REF!</v>
      </c>
      <c r="G28" s="355" t="e">
        <f>#REF!</f>
        <v>#REF!</v>
      </c>
      <c r="H28" s="232" t="e">
        <f>#REF!</f>
        <v>#REF!</v>
      </c>
    </row>
    <row r="29" spans="1:23">
      <c r="A29" s="231" t="e">
        <f>#REF!</f>
        <v>#REF!</v>
      </c>
      <c r="B29" s="231" t="e">
        <f>#REF!</f>
        <v>#REF!</v>
      </c>
      <c r="D29" s="232" t="e">
        <f>#REF!</f>
        <v>#REF!</v>
      </c>
      <c r="E29" s="232" t="e">
        <f>#REF!</f>
        <v>#REF!</v>
      </c>
      <c r="F29" s="355" t="e">
        <f>#REF!</f>
        <v>#REF!</v>
      </c>
      <c r="G29" s="355" t="e">
        <f>#REF!</f>
        <v>#REF!</v>
      </c>
      <c r="H29" s="232" t="e">
        <f>#REF!</f>
        <v>#REF!</v>
      </c>
    </row>
    <row r="30" spans="1:23">
      <c r="A30" s="231" t="e">
        <f>#REF!</f>
        <v>#REF!</v>
      </c>
      <c r="B30" s="231" t="e">
        <f>#REF!</f>
        <v>#REF!</v>
      </c>
      <c r="D30" s="232" t="e">
        <f>#REF!</f>
        <v>#REF!</v>
      </c>
      <c r="E30" s="232" t="e">
        <f>#REF!</f>
        <v>#REF!</v>
      </c>
      <c r="F30" s="355" t="e">
        <f>#REF!</f>
        <v>#REF!</v>
      </c>
      <c r="G30" s="355" t="e">
        <f>#REF!</f>
        <v>#REF!</v>
      </c>
      <c r="H30" s="232" t="e">
        <f>#REF!</f>
        <v>#REF!</v>
      </c>
    </row>
    <row r="31" spans="1:23">
      <c r="F31" s="355"/>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5.xml><?xml version="1.0" encoding="utf-8"?>
<worksheet xmlns="http://schemas.openxmlformats.org/spreadsheetml/2006/main" xmlns:r="http://schemas.openxmlformats.org/officeDocument/2006/relationships">
  <sheetPr>
    <tabColor indexed="8"/>
  </sheetPr>
  <dimension ref="A1:AD31"/>
  <sheetViews>
    <sheetView workbookViewId="0">
      <selection activeCell="A6" sqref="A6"/>
    </sheetView>
  </sheetViews>
  <sheetFormatPr defaultRowHeight="13.5"/>
  <cols>
    <col min="1" max="8" width="17.125" customWidth="1"/>
    <col min="9" max="9" width="16.375" customWidth="1"/>
    <col min="14" max="15" width="10.5" style="1" bestFit="1" customWidth="1"/>
  </cols>
  <sheetData>
    <row r="1" spans="1:30" ht="27">
      <c r="A1" t="s">
        <v>187</v>
      </c>
      <c r="B1" t="s">
        <v>186</v>
      </c>
      <c r="C1" s="229" t="s">
        <v>180</v>
      </c>
      <c r="D1" t="s">
        <v>181</v>
      </c>
      <c r="E1" t="s">
        <v>182</v>
      </c>
      <c r="F1" s="229" t="s">
        <v>183</v>
      </c>
      <c r="G1" s="229" t="s">
        <v>184</v>
      </c>
      <c r="H1" t="s">
        <v>185</v>
      </c>
      <c r="I1" t="s">
        <v>188</v>
      </c>
      <c r="J1" t="s">
        <v>189</v>
      </c>
      <c r="K1" t="s">
        <v>190</v>
      </c>
      <c r="L1" t="s">
        <v>191</v>
      </c>
      <c r="M1" t="s">
        <v>192</v>
      </c>
      <c r="N1" s="1" t="s">
        <v>484</v>
      </c>
      <c r="O1" s="1" t="s">
        <v>485</v>
      </c>
      <c r="P1" s="565" t="s">
        <v>724</v>
      </c>
      <c r="Q1" s="565" t="s">
        <v>725</v>
      </c>
      <c r="R1" s="565" t="s">
        <v>748</v>
      </c>
      <c r="S1" s="565" t="s">
        <v>749</v>
      </c>
      <c r="T1" s="565" t="s">
        <v>750</v>
      </c>
      <c r="U1" s="565" t="s">
        <v>751</v>
      </c>
      <c r="V1" s="565" t="s">
        <v>752</v>
      </c>
      <c r="W1" s="565" t="s">
        <v>729</v>
      </c>
      <c r="X1" s="565" t="s">
        <v>753</v>
      </c>
      <c r="Y1" s="565" t="s">
        <v>754</v>
      </c>
      <c r="Z1" s="565" t="s">
        <v>755</v>
      </c>
      <c r="AA1" s="565" t="s">
        <v>756</v>
      </c>
      <c r="AB1" s="565" t="s">
        <v>757</v>
      </c>
      <c r="AC1" s="565" t="s">
        <v>758</v>
      </c>
      <c r="AD1" s="565" t="s">
        <v>759</v>
      </c>
    </row>
    <row r="2" spans="1:30">
      <c r="A2" t="str">
        <f>登録名簿!$C$3</f>
        <v>コピー＆ペーストしてください</v>
      </c>
      <c r="B2" t="str">
        <f>'個人戦申込用（県協会）1枚目'!G10</f>
        <v/>
      </c>
      <c r="C2">
        <f>'個人戦申込用（県協会）1枚目'!B10</f>
        <v>0</v>
      </c>
      <c r="D2" t="str">
        <f>'個人戦申込用（県協会）1枚目'!F10&amp;" "&amp;'個人戦申込用（県協会）1枚目'!G10</f>
        <v xml:space="preserve"> </v>
      </c>
      <c r="H2">
        <f>'個人戦申込用（県協会）1枚目'!C10</f>
        <v>0</v>
      </c>
      <c r="J2" t="str">
        <f>'個人戦申込用（県協会）1枚目'!F10</f>
        <v/>
      </c>
      <c r="L2" t="str">
        <f>'個人戦申込用（県協会）1枚目'!H10</f>
        <v/>
      </c>
      <c r="N2" s="1" t="str">
        <f>'個人戦申込用（県協会）1枚目'!I10</f>
        <v xml:space="preserve"> </v>
      </c>
      <c r="P2" t="str">
        <f>'個人戦申込用（県協会）1枚目'!I39</f>
        <v xml:space="preserve"> </v>
      </c>
      <c r="Q2" t="str">
        <f>'個人戦申込用（県協会）1枚目'!F37</f>
        <v>コピー＆ペーストしてください</v>
      </c>
      <c r="R2">
        <f>'個人戦申込用（県協会）1枚目'!G41</f>
        <v>0</v>
      </c>
      <c r="S2">
        <f>'個人戦申込用（県協会）1枚目'!G42</f>
        <v>0</v>
      </c>
      <c r="T2">
        <f>'個人戦申込用（県協会）1枚目'!G43</f>
        <v>0</v>
      </c>
      <c r="U2">
        <f>'個人戦申込用（県協会）1枚目'!G44</f>
        <v>0</v>
      </c>
      <c r="V2">
        <f>'個人戦申込用（県協会）1枚目'!G45</f>
        <v>0</v>
      </c>
      <c r="W2" s="556">
        <f>'個人戦申込用（県協会）1枚目'!I46</f>
        <v>0</v>
      </c>
      <c r="X2">
        <f>'個人戦申込用（県協会）2枚目'!G42</f>
        <v>0</v>
      </c>
      <c r="Y2">
        <f>'個人戦申込用（県協会）2枚目'!G43</f>
        <v>0</v>
      </c>
      <c r="Z2">
        <f>'個人戦申込用（県協会）2枚目'!G44</f>
        <v>0</v>
      </c>
      <c r="AA2">
        <f>'個人戦申込用（県協会）2枚目'!G45</f>
        <v>0</v>
      </c>
      <c r="AB2">
        <f>'個人戦申込用（県協会）2枚目'!G46</f>
        <v>0</v>
      </c>
      <c r="AC2" s="556">
        <f>'個人戦申込用（県協会）2枚目'!I47</f>
        <v>0</v>
      </c>
      <c r="AD2" s="556">
        <f>W2+AC2</f>
        <v>0</v>
      </c>
    </row>
    <row r="3" spans="1:30">
      <c r="A3" t="str">
        <f>登録名簿!$C$3</f>
        <v>コピー＆ペーストしてください</v>
      </c>
      <c r="B3" t="str">
        <f>'個人戦申込用（県協会）1枚目'!G11</f>
        <v/>
      </c>
      <c r="C3">
        <f>'個人戦申込用（県協会）1枚目'!B11</f>
        <v>0</v>
      </c>
      <c r="D3" t="str">
        <f>'個人戦申込用（県協会）1枚目'!F11&amp;" "&amp;'個人戦申込用（県協会）1枚目'!G11</f>
        <v xml:space="preserve"> </v>
      </c>
      <c r="H3">
        <f>'個人戦申込用（県協会）1枚目'!C11</f>
        <v>0</v>
      </c>
      <c r="J3" t="str">
        <f>'個人戦申込用（県協会）1枚目'!F11</f>
        <v/>
      </c>
      <c r="L3" t="str">
        <f>'個人戦申込用（県協会）1枚目'!H11</f>
        <v/>
      </c>
      <c r="N3" s="1" t="str">
        <f>'個人戦申込用（県協会）1枚目'!I11</f>
        <v xml:space="preserve"> </v>
      </c>
    </row>
    <row r="4" spans="1:30">
      <c r="A4" t="str">
        <f>登録名簿!$C$3</f>
        <v>コピー＆ペーストしてください</v>
      </c>
      <c r="B4" t="str">
        <f>'個人戦申込用（県協会）1枚目'!G12</f>
        <v/>
      </c>
      <c r="C4">
        <f>'個人戦申込用（県協会）1枚目'!B12</f>
        <v>0</v>
      </c>
      <c r="D4" t="str">
        <f>'個人戦申込用（県協会）1枚目'!F12&amp;" "&amp;'個人戦申込用（県協会）1枚目'!G12</f>
        <v xml:space="preserve"> </v>
      </c>
      <c r="H4">
        <f>'個人戦申込用（県協会）1枚目'!C12</f>
        <v>0</v>
      </c>
      <c r="J4" t="str">
        <f>'個人戦申込用（県協会）1枚目'!F12</f>
        <v/>
      </c>
      <c r="L4" t="str">
        <f>'個人戦申込用（県協会）1枚目'!H12</f>
        <v/>
      </c>
      <c r="N4" s="1" t="str">
        <f>'個人戦申込用（県協会）1枚目'!I12</f>
        <v xml:space="preserve"> </v>
      </c>
    </row>
    <row r="5" spans="1:30">
      <c r="A5" t="str">
        <f>登録名簿!$C$3</f>
        <v>コピー＆ペーストしてください</v>
      </c>
      <c r="B5" t="str">
        <f>'個人戦申込用（県協会）1枚目'!G13</f>
        <v/>
      </c>
      <c r="C5">
        <f>'個人戦申込用（県協会）1枚目'!B13</f>
        <v>0</v>
      </c>
      <c r="D5" t="str">
        <f>'個人戦申込用（県協会）1枚目'!F13&amp;" "&amp;'個人戦申込用（県協会）1枚目'!G13</f>
        <v xml:space="preserve"> </v>
      </c>
      <c r="H5">
        <f>'個人戦申込用（県協会）1枚目'!C13</f>
        <v>0</v>
      </c>
      <c r="J5" t="str">
        <f>'個人戦申込用（県協会）1枚目'!F13</f>
        <v/>
      </c>
      <c r="L5" t="str">
        <f>'個人戦申込用（県協会）1枚目'!H13</f>
        <v/>
      </c>
      <c r="N5" s="1" t="str">
        <f>'個人戦申込用（県協会）1枚目'!I13</f>
        <v xml:space="preserve"> </v>
      </c>
    </row>
    <row r="6" spans="1:30">
      <c r="A6" t="str">
        <f>登録名簿!$C$3</f>
        <v>コピー＆ペーストしてください</v>
      </c>
      <c r="B6" t="str">
        <f>'個人戦申込用（県協会）1枚目'!G14</f>
        <v/>
      </c>
      <c r="C6">
        <f>'個人戦申込用（県協会）1枚目'!B14</f>
        <v>0</v>
      </c>
      <c r="D6" t="str">
        <f>'個人戦申込用（県協会）1枚目'!F14&amp;" "&amp;'個人戦申込用（県協会）1枚目'!G14</f>
        <v xml:space="preserve"> </v>
      </c>
      <c r="H6">
        <f>'個人戦申込用（県協会）1枚目'!C14</f>
        <v>0</v>
      </c>
      <c r="J6" t="str">
        <f>'個人戦申込用（県協会）1枚目'!F14</f>
        <v/>
      </c>
      <c r="L6" t="str">
        <f>'個人戦申込用（県協会）1枚目'!H14</f>
        <v/>
      </c>
      <c r="N6" s="1" t="str">
        <f>'個人戦申込用（県協会）1枚目'!I14</f>
        <v xml:space="preserve"> </v>
      </c>
    </row>
    <row r="7" spans="1:30">
      <c r="A7" t="str">
        <f>登録名簿!$C$3</f>
        <v>コピー＆ペーストしてください</v>
      </c>
      <c r="B7" t="str">
        <f>'個人戦申込用（県協会）1枚目'!G15</f>
        <v/>
      </c>
      <c r="C7">
        <f>'個人戦申込用（県協会）1枚目'!B15</f>
        <v>0</v>
      </c>
      <c r="D7" t="str">
        <f>'個人戦申込用（県協会）1枚目'!F15&amp;" "&amp;'個人戦申込用（県協会）1枚目'!G15</f>
        <v xml:space="preserve"> </v>
      </c>
      <c r="H7">
        <f>'個人戦申込用（県協会）1枚目'!C15</f>
        <v>0</v>
      </c>
      <c r="J7" t="str">
        <f>'個人戦申込用（県協会）1枚目'!F15</f>
        <v/>
      </c>
      <c r="L7" t="str">
        <f>'個人戦申込用（県協会）1枚目'!H15</f>
        <v/>
      </c>
      <c r="N7" s="1" t="str">
        <f>'個人戦申込用（県協会）1枚目'!I15</f>
        <v xml:space="preserve"> </v>
      </c>
    </row>
    <row r="8" spans="1:30">
      <c r="A8" t="str">
        <f>登録名簿!$C$3</f>
        <v>コピー＆ペーストしてください</v>
      </c>
      <c r="B8" t="str">
        <f>'個人戦申込用（県協会）1枚目'!G16</f>
        <v/>
      </c>
      <c r="C8">
        <f>'個人戦申込用（県協会）1枚目'!B16</f>
        <v>0</v>
      </c>
      <c r="D8" t="str">
        <f>'個人戦申込用（県協会）1枚目'!F16&amp;" "&amp;'個人戦申込用（県協会）1枚目'!G16</f>
        <v xml:space="preserve"> </v>
      </c>
      <c r="H8">
        <f>'個人戦申込用（県協会）1枚目'!C16</f>
        <v>0</v>
      </c>
      <c r="J8" t="str">
        <f>'個人戦申込用（県協会）1枚目'!F16</f>
        <v/>
      </c>
      <c r="L8" t="str">
        <f>'個人戦申込用（県協会）1枚目'!H16</f>
        <v/>
      </c>
      <c r="N8" s="1" t="str">
        <f>'個人戦申込用（県協会）1枚目'!I16</f>
        <v xml:space="preserve"> </v>
      </c>
    </row>
    <row r="9" spans="1:30">
      <c r="A9" t="str">
        <f>登録名簿!$C$3</f>
        <v>コピー＆ペーストしてください</v>
      </c>
      <c r="B9" t="str">
        <f>'個人戦申込用（県協会）1枚目'!G17</f>
        <v/>
      </c>
      <c r="C9">
        <f>'個人戦申込用（県協会）1枚目'!B17</f>
        <v>0</v>
      </c>
      <c r="D9" t="str">
        <f>'個人戦申込用（県協会）1枚目'!F17&amp;" "&amp;'個人戦申込用（県協会）1枚目'!G17</f>
        <v xml:space="preserve"> </v>
      </c>
      <c r="H9">
        <f>'個人戦申込用（県協会）1枚目'!C17</f>
        <v>0</v>
      </c>
      <c r="J9" t="str">
        <f>'個人戦申込用（県協会）1枚目'!F17</f>
        <v/>
      </c>
      <c r="L9" t="str">
        <f>'個人戦申込用（県協会）1枚目'!H17</f>
        <v/>
      </c>
      <c r="N9" s="1" t="str">
        <f>'個人戦申込用（県協会）1枚目'!I17</f>
        <v xml:space="preserve"> </v>
      </c>
    </row>
    <row r="10" spans="1:30">
      <c r="A10" t="str">
        <f>登録名簿!$C$3</f>
        <v>コピー＆ペーストしてください</v>
      </c>
      <c r="B10" t="str">
        <f>'個人戦申込用（県協会）1枚目'!G18</f>
        <v/>
      </c>
      <c r="C10">
        <f>'個人戦申込用（県協会）1枚目'!B18</f>
        <v>0</v>
      </c>
      <c r="D10" t="str">
        <f>'個人戦申込用（県協会）1枚目'!F18&amp;" "&amp;'個人戦申込用（県協会）1枚目'!G18</f>
        <v xml:space="preserve"> </v>
      </c>
      <c r="H10">
        <f>'個人戦申込用（県協会）1枚目'!C18</f>
        <v>0</v>
      </c>
      <c r="J10" t="str">
        <f>'個人戦申込用（県協会）1枚目'!F18</f>
        <v/>
      </c>
      <c r="L10" t="str">
        <f>'個人戦申込用（県協会）1枚目'!H18</f>
        <v/>
      </c>
      <c r="N10" s="1" t="str">
        <f>'個人戦申込用（県協会）1枚目'!I18</f>
        <v xml:space="preserve"> </v>
      </c>
    </row>
    <row r="11" spans="1:30">
      <c r="A11" t="str">
        <f>登録名簿!$C$3</f>
        <v>コピー＆ペーストしてください</v>
      </c>
      <c r="B11" t="str">
        <f>'個人戦申込用（県協会）1枚目'!G19</f>
        <v/>
      </c>
      <c r="C11">
        <f>'個人戦申込用（県協会）1枚目'!B19</f>
        <v>0</v>
      </c>
      <c r="D11" t="str">
        <f>'個人戦申込用（県協会）1枚目'!F19&amp;" "&amp;'個人戦申込用（県協会）1枚目'!G19</f>
        <v xml:space="preserve"> </v>
      </c>
      <c r="H11">
        <f>'個人戦申込用（県協会）1枚目'!C19</f>
        <v>0</v>
      </c>
      <c r="J11" t="str">
        <f>'個人戦申込用（県協会）1枚目'!F19</f>
        <v/>
      </c>
      <c r="L11" t="str">
        <f>'個人戦申込用（県協会）1枚目'!H19</f>
        <v/>
      </c>
      <c r="N11" s="1" t="str">
        <f>'個人戦申込用（県協会）1枚目'!I19</f>
        <v xml:space="preserve"> </v>
      </c>
    </row>
    <row r="12" spans="1:30">
      <c r="A12" t="str">
        <f>登録名簿!$C$3</f>
        <v>コピー＆ペーストしてください</v>
      </c>
      <c r="B12" t="str">
        <f>'個人戦申込用（県協会）1枚目'!G22</f>
        <v/>
      </c>
      <c r="C12">
        <f>'個人戦申込用（県協会）1枚目'!B22</f>
        <v>0</v>
      </c>
      <c r="D12" t="str">
        <f>'個人戦申込用（県協会）1枚目'!F22&amp;" "&amp;'個人戦申込用（県協会）1枚目'!G22</f>
        <v xml:space="preserve"> </v>
      </c>
      <c r="E12" t="str">
        <f>'個人戦申込用（県協会）1枚目'!F23&amp;" "&amp;'個人戦申込用（県協会）1枚目'!G23</f>
        <v xml:space="preserve"> </v>
      </c>
      <c r="H12">
        <f>'個人戦申込用（県協会）1枚目'!C22</f>
        <v>0</v>
      </c>
      <c r="I12" t="str">
        <f>'個人戦申込用（県協会）1枚目'!G23</f>
        <v/>
      </c>
      <c r="J12" t="str">
        <f>'個人戦申込用（県協会）1枚目'!F22</f>
        <v/>
      </c>
      <c r="K12" t="str">
        <f>'個人戦申込用（県協会）1枚目'!F23</f>
        <v/>
      </c>
      <c r="L12" t="str">
        <f>'個人戦申込用（県協会）1枚目'!H22</f>
        <v/>
      </c>
      <c r="M12" t="str">
        <f>'個人戦申込用（県協会）1枚目'!H23</f>
        <v/>
      </c>
      <c r="N12" s="1" t="str">
        <f>'個人戦申込用（県協会）1枚目'!I22</f>
        <v xml:space="preserve"> </v>
      </c>
      <c r="O12" s="1" t="str">
        <f>'個人戦申込用（県協会）1枚目'!I23</f>
        <v xml:space="preserve"> </v>
      </c>
    </row>
    <row r="13" spans="1:30">
      <c r="A13" t="str">
        <f>登録名簿!$C$3</f>
        <v>コピー＆ペーストしてください</v>
      </c>
      <c r="B13" t="str">
        <f>'個人戦申込用（県協会）1枚目'!G24</f>
        <v/>
      </c>
      <c r="C13">
        <f>'個人戦申込用（県協会）1枚目'!B24</f>
        <v>0</v>
      </c>
      <c r="D13" t="str">
        <f>'個人戦申込用（県協会）1枚目'!F24&amp;" "&amp;'個人戦申込用（県協会）1枚目'!G24</f>
        <v xml:space="preserve"> </v>
      </c>
      <c r="E13" t="str">
        <f>'個人戦申込用（県協会）1枚目'!F25&amp;" "&amp;'個人戦申込用（県協会）1枚目'!G25</f>
        <v xml:space="preserve"> </v>
      </c>
      <c r="H13">
        <f>'個人戦申込用（県協会）1枚目'!C24</f>
        <v>0</v>
      </c>
      <c r="I13" t="str">
        <f>'個人戦申込用（県協会）1枚目'!G25</f>
        <v/>
      </c>
      <c r="J13" t="str">
        <f>'個人戦申込用（県協会）1枚目'!F24</f>
        <v/>
      </c>
      <c r="K13" t="str">
        <f>'個人戦申込用（県協会）1枚目'!F25</f>
        <v/>
      </c>
      <c r="L13" t="str">
        <f>'個人戦申込用（県協会）1枚目'!H24</f>
        <v/>
      </c>
      <c r="M13" t="str">
        <f>'個人戦申込用（県協会）1枚目'!H25</f>
        <v/>
      </c>
      <c r="N13" s="1" t="str">
        <f>'個人戦申込用（県協会）1枚目'!I24</f>
        <v xml:space="preserve"> </v>
      </c>
      <c r="O13" s="1" t="str">
        <f>'個人戦申込用（県協会）1枚目'!I25</f>
        <v xml:space="preserve"> </v>
      </c>
    </row>
    <row r="14" spans="1:30">
      <c r="A14" t="str">
        <f>登録名簿!$C$3</f>
        <v>コピー＆ペーストしてください</v>
      </c>
      <c r="B14" t="str">
        <f>'個人戦申込用（県協会）1枚目'!G26</f>
        <v/>
      </c>
      <c r="C14">
        <f>'個人戦申込用（県協会）1枚目'!B26</f>
        <v>0</v>
      </c>
      <c r="D14" t="str">
        <f>'個人戦申込用（県協会）1枚目'!F26&amp;" "&amp;'個人戦申込用（県協会）1枚目'!G26</f>
        <v xml:space="preserve"> </v>
      </c>
      <c r="E14" t="str">
        <f>'個人戦申込用（県協会）1枚目'!F27&amp;" "&amp;'個人戦申込用（県協会）1枚目'!G27</f>
        <v xml:space="preserve"> </v>
      </c>
      <c r="H14">
        <f>'個人戦申込用（県協会）1枚目'!C26</f>
        <v>0</v>
      </c>
      <c r="I14" t="str">
        <f>'個人戦申込用（県協会）1枚目'!G27</f>
        <v/>
      </c>
      <c r="J14" t="str">
        <f>'個人戦申込用（県協会）1枚目'!F26</f>
        <v/>
      </c>
      <c r="K14" t="str">
        <f>'個人戦申込用（県協会）1枚目'!F27</f>
        <v/>
      </c>
      <c r="L14" t="str">
        <f>'個人戦申込用（県協会）1枚目'!H26</f>
        <v/>
      </c>
      <c r="M14" t="str">
        <f>'個人戦申込用（県協会）1枚目'!H27</f>
        <v/>
      </c>
      <c r="N14" s="1" t="str">
        <f>'個人戦申込用（県協会）1枚目'!I26</f>
        <v xml:space="preserve"> </v>
      </c>
      <c r="O14" s="1" t="str">
        <f>'個人戦申込用（県協会）1枚目'!I27</f>
        <v xml:space="preserve"> </v>
      </c>
    </row>
    <row r="15" spans="1:30">
      <c r="A15" t="str">
        <f>登録名簿!$C$3</f>
        <v>コピー＆ペーストしてください</v>
      </c>
      <c r="B15" t="str">
        <f>'個人戦申込用（県協会）1枚目'!G28</f>
        <v/>
      </c>
      <c r="C15">
        <f>'個人戦申込用（県協会）1枚目'!B28</f>
        <v>0</v>
      </c>
      <c r="D15" t="str">
        <f>'個人戦申込用（県協会）1枚目'!F28&amp;" "&amp;'個人戦申込用（県協会）1枚目'!G28</f>
        <v xml:space="preserve"> </v>
      </c>
      <c r="E15" t="str">
        <f>'個人戦申込用（県協会）1枚目'!F29&amp;" "&amp;'個人戦申込用（県協会）1枚目'!G29</f>
        <v xml:space="preserve"> </v>
      </c>
      <c r="H15">
        <f>'個人戦申込用（県協会）1枚目'!C28</f>
        <v>0</v>
      </c>
      <c r="I15" t="str">
        <f>'個人戦申込用（県協会）1枚目'!G29</f>
        <v/>
      </c>
      <c r="J15" t="str">
        <f>'個人戦申込用（県協会）1枚目'!F28</f>
        <v/>
      </c>
      <c r="K15" t="str">
        <f>'個人戦申込用（県協会）1枚目'!F29</f>
        <v/>
      </c>
      <c r="L15" t="str">
        <f>'個人戦申込用（県協会）1枚目'!H28</f>
        <v/>
      </c>
      <c r="M15" t="str">
        <f>'個人戦申込用（県協会）1枚目'!H29</f>
        <v/>
      </c>
      <c r="N15" s="1" t="str">
        <f>'個人戦申込用（県協会）1枚目'!I28</f>
        <v xml:space="preserve"> </v>
      </c>
      <c r="O15" s="1" t="str">
        <f>'個人戦申込用（県協会）1枚目'!I29</f>
        <v xml:space="preserve"> </v>
      </c>
    </row>
    <row r="16" spans="1:30">
      <c r="A16" t="str">
        <f>登録名簿!$C$3</f>
        <v>コピー＆ペーストしてください</v>
      </c>
      <c r="B16" t="str">
        <f>'個人戦申込用（県協会）1枚目'!G30</f>
        <v/>
      </c>
      <c r="C16">
        <f>'個人戦申込用（県協会）1枚目'!B30</f>
        <v>0</v>
      </c>
      <c r="D16" t="str">
        <f>'個人戦申込用（県協会）1枚目'!F30&amp;" "&amp;'個人戦申込用（県協会）1枚目'!G30</f>
        <v xml:space="preserve"> </v>
      </c>
      <c r="E16" t="str">
        <f>'個人戦申込用（県協会）1枚目'!F31&amp;" "&amp;'個人戦申込用（県協会）1枚目'!G31</f>
        <v xml:space="preserve"> </v>
      </c>
      <c r="H16">
        <f>'個人戦申込用（県協会）1枚目'!C30</f>
        <v>0</v>
      </c>
      <c r="I16" t="str">
        <f>'個人戦申込用（県協会）1枚目'!G31</f>
        <v/>
      </c>
      <c r="J16" t="str">
        <f>'個人戦申込用（県協会）1枚目'!F30</f>
        <v/>
      </c>
      <c r="K16" t="str">
        <f>'個人戦申込用（県協会）1枚目'!F31</f>
        <v/>
      </c>
      <c r="L16" t="str">
        <f>'個人戦申込用（県協会）1枚目'!H30</f>
        <v/>
      </c>
      <c r="M16" t="str">
        <f>'個人戦申込用（県協会）1枚目'!H31</f>
        <v/>
      </c>
      <c r="N16" s="1" t="str">
        <f>'個人戦申込用（県協会）1枚目'!I30</f>
        <v xml:space="preserve"> </v>
      </c>
      <c r="O16" s="1" t="str">
        <f>'個人戦申込用（県協会）1枚目'!I31</f>
        <v xml:space="preserve"> </v>
      </c>
    </row>
    <row r="17" spans="1:15">
      <c r="A17" t="str">
        <f>登録名簿!$C$3</f>
        <v>コピー＆ペーストしてください</v>
      </c>
      <c r="B17" t="str">
        <f>'個人戦申込用（県協会）1枚目'!G32</f>
        <v/>
      </c>
      <c r="C17">
        <f>'個人戦申込用（県協会）1枚目'!B32</f>
        <v>0</v>
      </c>
      <c r="D17" t="str">
        <f>'個人戦申込用（県協会）1枚目'!F32&amp;" "&amp;'個人戦申込用（県協会）1枚目'!G32</f>
        <v xml:space="preserve"> </v>
      </c>
      <c r="E17" t="str">
        <f>'個人戦申込用（県協会）1枚目'!F33&amp;" "&amp;'個人戦申込用（県協会）1枚目'!G33</f>
        <v xml:space="preserve"> </v>
      </c>
      <c r="H17">
        <f>'個人戦申込用（県協会）1枚目'!C32</f>
        <v>0</v>
      </c>
      <c r="I17" t="str">
        <f>'個人戦申込用（県協会）1枚目'!G33</f>
        <v/>
      </c>
      <c r="J17" t="str">
        <f>'個人戦申込用（県協会）1枚目'!F32</f>
        <v/>
      </c>
      <c r="K17" t="str">
        <f>'個人戦申込用（県協会）1枚目'!F33</f>
        <v/>
      </c>
      <c r="L17" t="str">
        <f>'個人戦申込用（県協会）1枚目'!H32</f>
        <v/>
      </c>
      <c r="M17" t="str">
        <f>'個人戦申込用（県協会）1枚目'!H33</f>
        <v/>
      </c>
      <c r="N17" s="1" t="str">
        <f>'個人戦申込用（県協会）1枚目'!I32</f>
        <v xml:space="preserve"> </v>
      </c>
      <c r="O17" s="1" t="str">
        <f>'個人戦申込用（県協会）1枚目'!I33</f>
        <v xml:space="preserve"> </v>
      </c>
    </row>
    <row r="18" spans="1:15">
      <c r="A18" t="str">
        <f>登録名簿!$C$3</f>
        <v>コピー＆ペーストしてください</v>
      </c>
      <c r="B18" t="str">
        <f>'個人戦申込用（県協会）1枚目'!G34</f>
        <v/>
      </c>
      <c r="C18">
        <f>'個人戦申込用（県協会）1枚目'!B34</f>
        <v>0</v>
      </c>
      <c r="D18" t="str">
        <f>'個人戦申込用（県協会）1枚目'!F34&amp;" "&amp;'個人戦申込用（県協会）1枚目'!G34</f>
        <v xml:space="preserve"> </v>
      </c>
      <c r="E18" t="str">
        <f>'個人戦申込用（県協会）1枚目'!F35&amp;" "&amp;'個人戦申込用（県協会）1枚目'!G35</f>
        <v xml:space="preserve"> </v>
      </c>
      <c r="H18">
        <f>'個人戦申込用（県協会）1枚目'!C34</f>
        <v>0</v>
      </c>
      <c r="I18" t="str">
        <f>'個人戦申込用（県協会）1枚目'!G35</f>
        <v/>
      </c>
      <c r="J18" t="str">
        <f>'個人戦申込用（県協会）1枚目'!F34</f>
        <v/>
      </c>
      <c r="K18" t="str">
        <f>'個人戦申込用（県協会）1枚目'!F35</f>
        <v/>
      </c>
      <c r="L18" t="str">
        <f>'個人戦申込用（県協会）1枚目'!H34</f>
        <v/>
      </c>
      <c r="M18" t="str">
        <f>'個人戦申込用（県協会）1枚目'!H35</f>
        <v/>
      </c>
      <c r="N18" s="1" t="str">
        <f>'個人戦申込用（県協会）1枚目'!I34</f>
        <v xml:space="preserve"> </v>
      </c>
      <c r="O18" s="1" t="str">
        <f>'個人戦申込用（県協会）1枚目'!I35</f>
        <v xml:space="preserve"> </v>
      </c>
    </row>
    <row r="19" spans="1:15">
      <c r="A19" t="str">
        <f>登録名簿!$C$3</f>
        <v>コピー＆ペーストしてください</v>
      </c>
      <c r="B19" t="str">
        <f>'個人戦申込用（県協会）2枚目'!G10</f>
        <v/>
      </c>
      <c r="C19">
        <f>'個人戦申込用（県協会）2枚目'!B10</f>
        <v>0</v>
      </c>
      <c r="D19" t="str">
        <f>'個人戦申込用（県協会）2枚目'!F10&amp;" "&amp;'個人戦申込用（県協会）2枚目'!G10</f>
        <v xml:space="preserve"> </v>
      </c>
      <c r="E19" t="str">
        <f>'個人戦申込用（県協会）2枚目'!F11&amp;" "&amp;'個人戦申込用（県協会）2枚目'!G11</f>
        <v xml:space="preserve"> </v>
      </c>
      <c r="H19">
        <f>'個人戦申込用（県協会）2枚目'!C10</f>
        <v>0</v>
      </c>
      <c r="I19" t="str">
        <f>'個人戦申込用（県協会）2枚目'!G11</f>
        <v/>
      </c>
      <c r="J19" t="str">
        <f>'個人戦申込用（県協会）2枚目'!F10</f>
        <v/>
      </c>
      <c r="K19" t="str">
        <f>'個人戦申込用（県協会）2枚目'!F11</f>
        <v/>
      </c>
      <c r="L19" t="str">
        <f>'個人戦申込用（県協会）2枚目'!H10</f>
        <v/>
      </c>
      <c r="M19" t="str">
        <f>'個人戦申込用（県協会）2枚目'!H11</f>
        <v/>
      </c>
      <c r="N19" s="1" t="str">
        <f>'個人戦申込用（県協会）2枚目'!I10</f>
        <v xml:space="preserve"> </v>
      </c>
      <c r="O19" s="1" t="str">
        <f>'個人戦申込用（県協会）2枚目'!I11</f>
        <v xml:space="preserve"> </v>
      </c>
    </row>
    <row r="20" spans="1:15">
      <c r="A20" t="str">
        <f>登録名簿!$C$3</f>
        <v>コピー＆ペーストしてください</v>
      </c>
      <c r="B20" t="str">
        <f>'個人戦申込用（県協会）2枚目'!G12</f>
        <v/>
      </c>
      <c r="C20">
        <f>'個人戦申込用（県協会）2枚目'!B12</f>
        <v>0</v>
      </c>
      <c r="D20" t="str">
        <f>'個人戦申込用（県協会）2枚目'!F12&amp;" "&amp;'個人戦申込用（県協会）2枚目'!G12</f>
        <v xml:space="preserve"> </v>
      </c>
      <c r="E20" t="str">
        <f>'個人戦申込用（県協会）2枚目'!F13&amp;" "&amp;'個人戦申込用（県協会）2枚目'!G13</f>
        <v xml:space="preserve"> </v>
      </c>
      <c r="H20">
        <f>'個人戦申込用（県協会）2枚目'!C12</f>
        <v>0</v>
      </c>
      <c r="I20" t="str">
        <f>'個人戦申込用（県協会）2枚目'!G13</f>
        <v/>
      </c>
      <c r="J20" t="str">
        <f>'個人戦申込用（県協会）2枚目'!F12</f>
        <v/>
      </c>
      <c r="K20" t="str">
        <f>'個人戦申込用（県協会）2枚目'!F13</f>
        <v/>
      </c>
      <c r="L20" t="str">
        <f>'個人戦申込用（県協会）2枚目'!H12</f>
        <v/>
      </c>
      <c r="M20" t="str">
        <f>'個人戦申込用（県協会）2枚目'!H13</f>
        <v/>
      </c>
      <c r="N20" s="1" t="str">
        <f>'個人戦申込用（県協会）2枚目'!I12</f>
        <v xml:space="preserve"> </v>
      </c>
      <c r="O20" s="1" t="str">
        <f>'個人戦申込用（県協会）2枚目'!I13</f>
        <v xml:space="preserve"> </v>
      </c>
    </row>
    <row r="21" spans="1:15">
      <c r="A21" t="str">
        <f>登録名簿!$C$3</f>
        <v>コピー＆ペーストしてください</v>
      </c>
      <c r="B21" t="str">
        <f>'個人戦申込用（県協会）2枚目'!G14</f>
        <v/>
      </c>
      <c r="C21">
        <f>'個人戦申込用（県協会）2枚目'!B14</f>
        <v>0</v>
      </c>
      <c r="D21" t="str">
        <f>'個人戦申込用（県協会）2枚目'!F14&amp;" "&amp;'個人戦申込用（県協会）2枚目'!G14</f>
        <v xml:space="preserve"> </v>
      </c>
      <c r="E21" t="str">
        <f>'個人戦申込用（県協会）2枚目'!F15&amp;" "&amp;'個人戦申込用（県協会）2枚目'!G15</f>
        <v xml:space="preserve"> </v>
      </c>
      <c r="H21">
        <f>'個人戦申込用（県協会）2枚目'!C14</f>
        <v>0</v>
      </c>
      <c r="I21" t="str">
        <f>'個人戦申込用（県協会）2枚目'!G15</f>
        <v/>
      </c>
      <c r="J21" t="str">
        <f>'個人戦申込用（県協会）2枚目'!F14</f>
        <v/>
      </c>
      <c r="K21" t="str">
        <f>'個人戦申込用（県協会）2枚目'!F15</f>
        <v/>
      </c>
      <c r="L21" t="str">
        <f>'個人戦申込用（県協会）2枚目'!H14</f>
        <v/>
      </c>
      <c r="M21" t="str">
        <f>'個人戦申込用（県協会）2枚目'!H15</f>
        <v/>
      </c>
      <c r="N21" s="1" t="str">
        <f>'個人戦申込用（県協会）2枚目'!I14</f>
        <v xml:space="preserve"> </v>
      </c>
      <c r="O21" s="1" t="str">
        <f>'個人戦申込用（県協会）2枚目'!I15</f>
        <v xml:space="preserve"> </v>
      </c>
    </row>
    <row r="22" spans="1:15">
      <c r="A22" t="str">
        <f>登録名簿!$C$3</f>
        <v>コピー＆ペーストしてください</v>
      </c>
      <c r="B22" t="str">
        <f>'個人戦申込用（県協会）2枚目'!G16</f>
        <v/>
      </c>
      <c r="C22">
        <f>'個人戦申込用（県協会）2枚目'!B16</f>
        <v>0</v>
      </c>
      <c r="D22" t="str">
        <f>'個人戦申込用（県協会）2枚目'!F16&amp;" "&amp;'個人戦申込用（県協会）2枚目'!G16</f>
        <v xml:space="preserve"> </v>
      </c>
      <c r="E22" t="str">
        <f>'個人戦申込用（県協会）2枚目'!F17&amp;" "&amp;'個人戦申込用（県協会）2枚目'!G17</f>
        <v xml:space="preserve"> </v>
      </c>
      <c r="H22">
        <f>'個人戦申込用（県協会）2枚目'!C16</f>
        <v>0</v>
      </c>
      <c r="I22" t="str">
        <f>'個人戦申込用（県協会）2枚目'!G17</f>
        <v/>
      </c>
      <c r="J22" t="str">
        <f>'個人戦申込用（県協会）2枚目'!F16</f>
        <v/>
      </c>
      <c r="K22" t="str">
        <f>'個人戦申込用（県協会）2枚目'!F17</f>
        <v/>
      </c>
      <c r="L22" t="str">
        <f>'個人戦申込用（県協会）2枚目'!H16</f>
        <v/>
      </c>
      <c r="M22" t="str">
        <f>'個人戦申込用（県協会）2枚目'!H17</f>
        <v/>
      </c>
      <c r="N22" s="1" t="str">
        <f>'個人戦申込用（県協会）2枚目'!I16</f>
        <v xml:space="preserve"> </v>
      </c>
      <c r="O22" s="1" t="str">
        <f>'個人戦申込用（県協会）2枚目'!I17</f>
        <v xml:space="preserve"> </v>
      </c>
    </row>
    <row r="23" spans="1:15">
      <c r="A23" t="str">
        <f>登録名簿!$C$3</f>
        <v>コピー＆ペーストしてください</v>
      </c>
      <c r="B23" t="str">
        <f>'個人戦申込用（県協会）2枚目'!G18</f>
        <v/>
      </c>
      <c r="C23">
        <f>'個人戦申込用（県協会）2枚目'!B18</f>
        <v>0</v>
      </c>
      <c r="D23" t="str">
        <f>'個人戦申込用（県協会）2枚目'!F18&amp;" "&amp;'個人戦申込用（県協会）2枚目'!G18</f>
        <v xml:space="preserve"> </v>
      </c>
      <c r="E23" t="str">
        <f>'個人戦申込用（県協会）2枚目'!F19&amp;" "&amp;'個人戦申込用（県協会）2枚目'!G19</f>
        <v xml:space="preserve"> </v>
      </c>
      <c r="H23">
        <f>'個人戦申込用（県協会）2枚目'!C18</f>
        <v>0</v>
      </c>
      <c r="I23" t="str">
        <f>'個人戦申込用（県協会）2枚目'!G19</f>
        <v/>
      </c>
      <c r="J23" t="str">
        <f>'個人戦申込用（県協会）2枚目'!F18</f>
        <v/>
      </c>
      <c r="K23" t="str">
        <f>'個人戦申込用（県協会）2枚目'!F19</f>
        <v/>
      </c>
      <c r="L23" t="str">
        <f>'個人戦申込用（県協会）2枚目'!H18</f>
        <v/>
      </c>
      <c r="M23" t="str">
        <f>'個人戦申込用（県協会）2枚目'!H19</f>
        <v/>
      </c>
      <c r="N23" s="1" t="str">
        <f>'個人戦申込用（県協会）2枚目'!I18</f>
        <v xml:space="preserve"> </v>
      </c>
      <c r="O23" s="1" t="str">
        <f>'個人戦申込用（県協会）2枚目'!I19</f>
        <v xml:space="preserve"> </v>
      </c>
    </row>
    <row r="24" spans="1:15">
      <c r="A24" t="str">
        <f>登録名簿!$C$3</f>
        <v>コピー＆ペーストしてください</v>
      </c>
      <c r="B24" t="str">
        <f>'個人戦申込用（県協会）2枚目'!G20</f>
        <v/>
      </c>
      <c r="C24">
        <f>'個人戦申込用（県協会）2枚目'!B20</f>
        <v>0</v>
      </c>
      <c r="D24" t="str">
        <f>'個人戦申込用（県協会）2枚目'!F20&amp;" "&amp;'個人戦申込用（県協会）2枚目'!G20</f>
        <v xml:space="preserve"> </v>
      </c>
      <c r="E24" t="str">
        <f>'個人戦申込用（県協会）2枚目'!F21&amp;" "&amp;'個人戦申込用（県協会）2枚目'!G21</f>
        <v xml:space="preserve"> </v>
      </c>
      <c r="H24">
        <f>'個人戦申込用（県協会）2枚目'!C20</f>
        <v>0</v>
      </c>
      <c r="I24" t="str">
        <f>'個人戦申込用（県協会）2枚目'!G21</f>
        <v/>
      </c>
      <c r="J24" t="str">
        <f>'個人戦申込用（県協会）2枚目'!F20</f>
        <v/>
      </c>
      <c r="K24" t="str">
        <f>'個人戦申込用（県協会）2枚目'!F21</f>
        <v/>
      </c>
      <c r="L24" t="str">
        <f>'個人戦申込用（県協会）2枚目'!H20</f>
        <v/>
      </c>
      <c r="M24" t="str">
        <f>'個人戦申込用（県協会）2枚目'!H21</f>
        <v/>
      </c>
      <c r="N24" s="1" t="str">
        <f>'個人戦申込用（県協会）2枚目'!I20</f>
        <v xml:space="preserve"> </v>
      </c>
      <c r="O24" s="1" t="str">
        <f>'個人戦申込用（県協会）2枚目'!I21</f>
        <v xml:space="preserve"> </v>
      </c>
    </row>
    <row r="25" spans="1:15">
      <c r="A25" t="str">
        <f>登録名簿!$C$3</f>
        <v>コピー＆ペーストしてください</v>
      </c>
      <c r="B25" t="str">
        <f>'個人戦申込用（県協会）2枚目'!G22</f>
        <v/>
      </c>
      <c r="C25">
        <f>'個人戦申込用（県協会）2枚目'!B22</f>
        <v>0</v>
      </c>
      <c r="D25" t="str">
        <f>'個人戦申込用（県協会）2枚目'!F22&amp;" "&amp;'個人戦申込用（県協会）2枚目'!G22</f>
        <v xml:space="preserve"> </v>
      </c>
      <c r="E25" t="str">
        <f>'個人戦申込用（県協会）2枚目'!F23&amp;" "&amp;'個人戦申込用（県協会）2枚目'!G23</f>
        <v xml:space="preserve"> </v>
      </c>
      <c r="H25">
        <f>'個人戦申込用（県協会）2枚目'!C22</f>
        <v>0</v>
      </c>
      <c r="I25" t="str">
        <f>'個人戦申込用（県協会）2枚目'!G23</f>
        <v/>
      </c>
      <c r="J25" t="str">
        <f>'個人戦申込用（県協会）2枚目'!F22</f>
        <v/>
      </c>
      <c r="K25" t="str">
        <f>'個人戦申込用（県協会）2枚目'!F23</f>
        <v/>
      </c>
      <c r="L25" t="str">
        <f>'個人戦申込用（県協会）2枚目'!H22</f>
        <v/>
      </c>
      <c r="M25" t="str">
        <f>'個人戦申込用（県協会）2枚目'!H23</f>
        <v/>
      </c>
      <c r="N25" s="1" t="str">
        <f>'個人戦申込用（県協会）2枚目'!I22</f>
        <v xml:space="preserve"> </v>
      </c>
      <c r="O25" s="1" t="str">
        <f>'個人戦申込用（県協会）2枚目'!I23</f>
        <v xml:space="preserve"> </v>
      </c>
    </row>
    <row r="26" spans="1:15">
      <c r="A26" t="str">
        <f>登録名簿!$C$3</f>
        <v>コピー＆ペーストしてください</v>
      </c>
      <c r="B26" t="str">
        <f>'個人戦申込用（県協会）2枚目'!G24</f>
        <v/>
      </c>
      <c r="C26">
        <f>'個人戦申込用（県協会）2枚目'!B24</f>
        <v>0</v>
      </c>
      <c r="D26" t="str">
        <f>'個人戦申込用（県協会）2枚目'!F24&amp;" "&amp;'個人戦申込用（県協会）2枚目'!G24</f>
        <v xml:space="preserve"> </v>
      </c>
      <c r="E26" t="str">
        <f>'個人戦申込用（県協会）2枚目'!F25&amp;" "&amp;'個人戦申込用（県協会）2枚目'!G25</f>
        <v xml:space="preserve"> </v>
      </c>
      <c r="H26">
        <f>'個人戦申込用（県協会）2枚目'!C24</f>
        <v>0</v>
      </c>
      <c r="I26" t="str">
        <f>'個人戦申込用（県協会）2枚目'!G25</f>
        <v/>
      </c>
      <c r="J26" t="str">
        <f>'個人戦申込用（県協会）2枚目'!F24</f>
        <v/>
      </c>
      <c r="K26" t="str">
        <f>'個人戦申込用（県協会）2枚目'!F25</f>
        <v/>
      </c>
      <c r="L26" t="str">
        <f>'個人戦申込用（県協会）2枚目'!H24</f>
        <v/>
      </c>
      <c r="M26" t="str">
        <f>'個人戦申込用（県協会）2枚目'!H25</f>
        <v/>
      </c>
      <c r="N26" s="1" t="str">
        <f>'個人戦申込用（県協会）2枚目'!I24</f>
        <v xml:space="preserve"> </v>
      </c>
      <c r="O26" s="1" t="str">
        <f>'個人戦申込用（県協会）2枚目'!I25</f>
        <v xml:space="preserve"> </v>
      </c>
    </row>
    <row r="27" spans="1:15">
      <c r="A27" t="str">
        <f>登録名簿!$C$3</f>
        <v>コピー＆ペーストしてください</v>
      </c>
      <c r="B27" t="str">
        <f>'個人戦申込用（県協会）2枚目'!G26</f>
        <v/>
      </c>
      <c r="C27">
        <f>'個人戦申込用（県協会）2枚目'!B26</f>
        <v>0</v>
      </c>
      <c r="D27" t="str">
        <f>'個人戦申込用（県協会）2枚目'!F26&amp;" "&amp;'個人戦申込用（県協会）2枚目'!G26</f>
        <v xml:space="preserve"> </v>
      </c>
      <c r="E27" t="str">
        <f>'個人戦申込用（県協会）2枚目'!F27&amp;" "&amp;'個人戦申込用（県協会）2枚目'!G27</f>
        <v xml:space="preserve"> </v>
      </c>
      <c r="H27">
        <f>'個人戦申込用（県協会）2枚目'!C26</f>
        <v>0</v>
      </c>
      <c r="I27" t="str">
        <f>'個人戦申込用（県協会）2枚目'!G27</f>
        <v/>
      </c>
      <c r="J27" t="str">
        <f>'個人戦申込用（県協会）2枚目'!F26</f>
        <v/>
      </c>
      <c r="K27" t="str">
        <f>'個人戦申込用（県協会）2枚目'!F27</f>
        <v/>
      </c>
      <c r="L27" t="str">
        <f>'個人戦申込用（県協会）2枚目'!H26</f>
        <v/>
      </c>
      <c r="M27" t="str">
        <f>'個人戦申込用（県協会）2枚目'!H27</f>
        <v/>
      </c>
      <c r="N27" s="1" t="str">
        <f>'個人戦申込用（県協会）2枚目'!I26</f>
        <v xml:space="preserve"> </v>
      </c>
      <c r="O27" s="1" t="str">
        <f>'個人戦申込用（県協会）2枚目'!I27</f>
        <v xml:space="preserve"> </v>
      </c>
    </row>
    <row r="28" spans="1:15">
      <c r="A28" t="str">
        <f>登録名簿!$C$3</f>
        <v>コピー＆ペーストしてください</v>
      </c>
      <c r="B28" t="str">
        <f>'個人戦申込用（県協会）2枚目'!G28</f>
        <v/>
      </c>
      <c r="C28">
        <f>'個人戦申込用（県協会）2枚目'!B28</f>
        <v>0</v>
      </c>
      <c r="D28" t="str">
        <f>'個人戦申込用（県協会）2枚目'!F28&amp;" "&amp;'個人戦申込用（県協会）2枚目'!G28</f>
        <v xml:space="preserve"> </v>
      </c>
      <c r="E28" t="str">
        <f>'個人戦申込用（県協会）2枚目'!F29&amp;" "&amp;'個人戦申込用（県協会）2枚目'!G29</f>
        <v xml:space="preserve"> </v>
      </c>
      <c r="H28">
        <f>'個人戦申込用（県協会）2枚目'!C28</f>
        <v>0</v>
      </c>
      <c r="I28" t="str">
        <f>'個人戦申込用（県協会）2枚目'!G29</f>
        <v/>
      </c>
      <c r="J28" t="str">
        <f>'個人戦申込用（県協会）2枚目'!F28</f>
        <v/>
      </c>
      <c r="K28" t="str">
        <f>'個人戦申込用（県協会）2枚目'!F29</f>
        <v/>
      </c>
      <c r="L28" t="str">
        <f>'個人戦申込用（県協会）2枚目'!H28</f>
        <v/>
      </c>
      <c r="M28" t="str">
        <f>'個人戦申込用（県協会）2枚目'!H29</f>
        <v/>
      </c>
      <c r="N28" s="1" t="str">
        <f>'個人戦申込用（県協会）2枚目'!I28</f>
        <v xml:space="preserve"> </v>
      </c>
      <c r="O28" s="1" t="str">
        <f>'個人戦申込用（県協会）2枚目'!I29</f>
        <v xml:space="preserve"> </v>
      </c>
    </row>
    <row r="29" spans="1:15">
      <c r="A29" t="str">
        <f>登録名簿!$C$3</f>
        <v>コピー＆ペーストしてください</v>
      </c>
      <c r="B29" t="str">
        <f>'個人戦申込用（県協会）2枚目'!G30</f>
        <v/>
      </c>
      <c r="C29">
        <f>'個人戦申込用（県協会）2枚目'!B30</f>
        <v>0</v>
      </c>
      <c r="D29" t="str">
        <f>'個人戦申込用（県協会）2枚目'!F30&amp;" "&amp;'個人戦申込用（県協会）2枚目'!G30</f>
        <v xml:space="preserve"> </v>
      </c>
      <c r="E29" t="str">
        <f>'個人戦申込用（県協会）2枚目'!F31&amp;" "&amp;'個人戦申込用（県協会）2枚目'!G31</f>
        <v xml:space="preserve"> </v>
      </c>
      <c r="H29">
        <f>'個人戦申込用（県協会）2枚目'!C30</f>
        <v>0</v>
      </c>
      <c r="I29" t="str">
        <f>'個人戦申込用（県協会）2枚目'!G31</f>
        <v/>
      </c>
      <c r="J29" t="str">
        <f>'個人戦申込用（県協会）2枚目'!F30</f>
        <v/>
      </c>
      <c r="K29" t="str">
        <f>'個人戦申込用（県協会）2枚目'!F31</f>
        <v/>
      </c>
      <c r="L29" t="str">
        <f>'個人戦申込用（県協会）2枚目'!H30</f>
        <v/>
      </c>
      <c r="M29" t="str">
        <f>'個人戦申込用（県協会）2枚目'!H31</f>
        <v/>
      </c>
      <c r="N29" s="1" t="str">
        <f>'個人戦申込用（県協会）2枚目'!I30</f>
        <v xml:space="preserve"> </v>
      </c>
      <c r="O29" s="1" t="str">
        <f>'個人戦申込用（県協会）2枚目'!I31</f>
        <v xml:space="preserve"> </v>
      </c>
    </row>
    <row r="30" spans="1:15">
      <c r="A30" t="str">
        <f>登録名簿!$C$3</f>
        <v>コピー＆ペーストしてください</v>
      </c>
      <c r="B30" t="str">
        <f>'個人戦申込用（県協会）2枚目'!G32</f>
        <v/>
      </c>
      <c r="C30">
        <f>'個人戦申込用（県協会）2枚目'!B32</f>
        <v>0</v>
      </c>
      <c r="D30" t="str">
        <f>'個人戦申込用（県協会）2枚目'!F32&amp;" "&amp;'個人戦申込用（県協会）2枚目'!G32</f>
        <v xml:space="preserve"> </v>
      </c>
      <c r="E30" t="str">
        <f>'個人戦申込用（県協会）2枚目'!F33&amp;" "&amp;'個人戦申込用（県協会）2枚目'!G33</f>
        <v xml:space="preserve"> </v>
      </c>
      <c r="H30">
        <f>'個人戦申込用（県協会）2枚目'!C32</f>
        <v>0</v>
      </c>
      <c r="I30" t="str">
        <f>'個人戦申込用（県協会）2枚目'!G33</f>
        <v/>
      </c>
      <c r="J30" t="str">
        <f>'個人戦申込用（県協会）2枚目'!F32</f>
        <v/>
      </c>
      <c r="K30" t="str">
        <f>'個人戦申込用（県協会）2枚目'!F33</f>
        <v/>
      </c>
      <c r="L30" t="str">
        <f>'個人戦申込用（県協会）2枚目'!H32</f>
        <v/>
      </c>
      <c r="M30" t="str">
        <f>'個人戦申込用（県協会）2枚目'!H33</f>
        <v/>
      </c>
      <c r="N30" s="1" t="str">
        <f>'個人戦申込用（県協会）2枚目'!I32</f>
        <v xml:space="preserve"> </v>
      </c>
      <c r="O30" s="1" t="str">
        <f>'個人戦申込用（県協会）2枚目'!I33</f>
        <v xml:space="preserve"> </v>
      </c>
    </row>
    <row r="31" spans="1:15">
      <c r="A31" t="str">
        <f>登録名簿!$C$3</f>
        <v>コピー＆ペーストしてください</v>
      </c>
      <c r="B31" t="str">
        <f>'個人戦申込用（県協会）2枚目'!G34</f>
        <v/>
      </c>
      <c r="C31">
        <f>'個人戦申込用（県協会）2枚目'!B34</f>
        <v>0</v>
      </c>
      <c r="D31" t="str">
        <f>'個人戦申込用（県協会）2枚目'!F34&amp;" "&amp;'個人戦申込用（県協会）2枚目'!G34</f>
        <v xml:space="preserve"> </v>
      </c>
      <c r="E31" t="str">
        <f>'個人戦申込用（県協会）2枚目'!F35&amp;" "&amp;'個人戦申込用（県協会）2枚目'!G35</f>
        <v xml:space="preserve"> </v>
      </c>
      <c r="H31">
        <f>'個人戦申込用（県協会）2枚目'!C34</f>
        <v>0</v>
      </c>
      <c r="I31" t="str">
        <f>'個人戦申込用（県協会）2枚目'!G35</f>
        <v/>
      </c>
      <c r="J31" t="str">
        <f>'個人戦申込用（県協会）2枚目'!F34</f>
        <v/>
      </c>
      <c r="K31" t="str">
        <f>'個人戦申込用（県協会）2枚目'!F35</f>
        <v/>
      </c>
      <c r="L31" t="str">
        <f>'個人戦申込用（県協会）2枚目'!H34</f>
        <v/>
      </c>
      <c r="M31" t="str">
        <f>'個人戦申込用（県協会）2枚目'!H35</f>
        <v/>
      </c>
      <c r="N31" s="1" t="str">
        <f>'個人戦申込用（県協会）2枚目'!I34</f>
        <v xml:space="preserve"> </v>
      </c>
      <c r="O31" s="1" t="str">
        <f>'個人戦申込用（県協会）2枚目'!I35</f>
        <v xml:space="preserve"> </v>
      </c>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sheetPr>
    <tabColor indexed="8"/>
  </sheetPr>
  <dimension ref="A1:AF27"/>
  <sheetViews>
    <sheetView workbookViewId="0">
      <selection activeCell="A2" sqref="A2"/>
    </sheetView>
  </sheetViews>
  <sheetFormatPr defaultRowHeight="13.5"/>
  <cols>
    <col min="1" max="8" width="17.125" customWidth="1"/>
    <col min="9" max="9" width="16.375" customWidth="1"/>
    <col min="14" max="15" width="10.625" style="1" customWidth="1"/>
    <col min="24" max="24" width="10.625" customWidth="1"/>
    <col min="31" max="31" width="10.625" customWidth="1"/>
    <col min="32" max="32" width="11.875" customWidth="1"/>
  </cols>
  <sheetData>
    <row r="1" spans="1:32" ht="27">
      <c r="A1" t="s">
        <v>187</v>
      </c>
      <c r="B1" t="s">
        <v>186</v>
      </c>
      <c r="C1" s="229" t="s">
        <v>180</v>
      </c>
      <c r="D1" t="s">
        <v>181</v>
      </c>
      <c r="E1" t="s">
        <v>182</v>
      </c>
      <c r="F1" s="229" t="s">
        <v>183</v>
      </c>
      <c r="G1" s="229" t="s">
        <v>184</v>
      </c>
      <c r="H1" t="s">
        <v>185</v>
      </c>
      <c r="I1" t="s">
        <v>188</v>
      </c>
      <c r="J1" t="s">
        <v>189</v>
      </c>
      <c r="K1" t="s">
        <v>190</v>
      </c>
      <c r="L1" t="s">
        <v>191</v>
      </c>
      <c r="M1" t="s">
        <v>192</v>
      </c>
      <c r="N1" s="1" t="s">
        <v>484</v>
      </c>
      <c r="O1" s="1" t="s">
        <v>485</v>
      </c>
      <c r="P1" s="565" t="s">
        <v>724</v>
      </c>
      <c r="Q1" s="565" t="s">
        <v>725</v>
      </c>
      <c r="R1" s="565" t="s">
        <v>760</v>
      </c>
      <c r="S1" s="565" t="s">
        <v>761</v>
      </c>
      <c r="T1" s="565" t="s">
        <v>762</v>
      </c>
      <c r="U1" s="565" t="s">
        <v>763</v>
      </c>
      <c r="V1" s="565" t="s">
        <v>764</v>
      </c>
      <c r="W1" s="565" t="s">
        <v>765</v>
      </c>
      <c r="X1" s="565" t="s">
        <v>766</v>
      </c>
      <c r="Y1" s="565" t="s">
        <v>767</v>
      </c>
      <c r="Z1" s="565" t="s">
        <v>768</v>
      </c>
      <c r="AA1" s="565" t="s">
        <v>769</v>
      </c>
      <c r="AB1" s="565" t="s">
        <v>770</v>
      </c>
      <c r="AC1" s="565" t="s">
        <v>771</v>
      </c>
      <c r="AD1" s="565" t="s">
        <v>772</v>
      </c>
      <c r="AE1" s="565" t="s">
        <v>773</v>
      </c>
      <c r="AF1" s="565" t="s">
        <v>759</v>
      </c>
    </row>
    <row r="2" spans="1:32">
      <c r="A2">
        <f>登録マスターデーター!$M$5</f>
        <v>0</v>
      </c>
      <c r="B2" t="str">
        <f>'個人戦申込用（県協会）カーニバル１枚目'!G10</f>
        <v/>
      </c>
      <c r="C2" t="str">
        <f>'個人戦申込用（県協会）カーニバル１枚目'!B10</f>
        <v>　</v>
      </c>
      <c r="D2" t="str">
        <f>'個人戦申込用（県協会）カーニバル１枚目'!F10&amp;" "&amp;B2</f>
        <v xml:space="preserve"> </v>
      </c>
      <c r="E2" t="str">
        <f>'個人戦申込用（県協会）カーニバル１枚目'!F11&amp;" "&amp;I2</f>
        <v xml:space="preserve"> </v>
      </c>
      <c r="H2">
        <f>'個人戦申込用（県協会）カーニバル１枚目'!C10</f>
        <v>0</v>
      </c>
      <c r="I2" t="str">
        <f>'個人戦申込用（県協会）カーニバル１枚目'!G11</f>
        <v/>
      </c>
      <c r="J2" t="str">
        <f>'個人戦申込用（県協会）カーニバル１枚目'!F10</f>
        <v/>
      </c>
      <c r="K2" t="str">
        <f>'個人戦申込用（県協会）カーニバル１枚目'!F11</f>
        <v/>
      </c>
      <c r="L2" t="str">
        <f>'個人戦申込用（県協会）カーニバル１枚目'!H10</f>
        <v/>
      </c>
      <c r="M2" t="str">
        <f>'個人戦申込用（県協会）カーニバル１枚目'!H11</f>
        <v/>
      </c>
      <c r="N2" s="1" t="str">
        <f>'個人戦申込用（県協会）カーニバル１枚目'!I10</f>
        <v xml:space="preserve"> </v>
      </c>
      <c r="O2" s="1" t="str">
        <f>'個人戦申込用（県協会）カーニバル１枚目'!I11</f>
        <v xml:space="preserve"> </v>
      </c>
      <c r="R2">
        <f>'個人戦申込用（県協会）カーニバル１枚目'!G42</f>
        <v>0</v>
      </c>
      <c r="S2">
        <f>'個人戦申込用（県協会）カーニバル１枚目'!G43</f>
        <v>0</v>
      </c>
      <c r="T2">
        <f>'個人戦申込用（県協会）カーニバル１枚目'!G44</f>
        <v>0</v>
      </c>
      <c r="U2">
        <f>'個人戦申込用（県協会）カーニバル１枚目'!G45</f>
        <v>0</v>
      </c>
      <c r="V2">
        <f>'個人戦申込用（県協会）カーニバル１枚目'!G46</f>
        <v>0</v>
      </c>
      <c r="W2">
        <f>'個人戦申込用（県協会）カーニバル１枚目'!G47</f>
        <v>0</v>
      </c>
      <c r="X2" s="556">
        <f>'個人戦申込用（県協会）カーニバル１枚目'!I48</f>
        <v>0</v>
      </c>
      <c r="Y2">
        <f>'個人戦申込用（県協会）カーニバル２枚目'!G42</f>
        <v>0</v>
      </c>
      <c r="Z2">
        <f>'個人戦申込用（県協会）カーニバル２枚目'!G43</f>
        <v>0</v>
      </c>
      <c r="AA2">
        <f>'個人戦申込用（県協会）カーニバル２枚目'!G44</f>
        <v>0</v>
      </c>
      <c r="AB2">
        <f>'個人戦申込用（県協会）カーニバル２枚目'!G45</f>
        <v>0</v>
      </c>
      <c r="AC2">
        <f>'個人戦申込用（県協会）カーニバル２枚目'!G46</f>
        <v>0</v>
      </c>
      <c r="AD2">
        <f>'個人戦申込用（県協会）カーニバル２枚目'!G47</f>
        <v>0</v>
      </c>
      <c r="AE2" s="556">
        <f>'個人戦申込用（県協会）カーニバル２枚目'!I48</f>
        <v>0</v>
      </c>
      <c r="AF2" s="556">
        <f>X2+AE2</f>
        <v>0</v>
      </c>
    </row>
    <row r="3" spans="1:32">
      <c r="A3">
        <f>登録マスターデーター!$M$5</f>
        <v>0</v>
      </c>
      <c r="B3" t="str">
        <f>'個人戦申込用（県協会）カーニバル１枚目'!G12</f>
        <v/>
      </c>
      <c r="C3" t="str">
        <f>'個人戦申込用（県協会）カーニバル１枚目'!B12</f>
        <v>　</v>
      </c>
      <c r="D3" t="str">
        <f>'個人戦申込用（県協会）カーニバル１枚目'!F12&amp;" "&amp;B3</f>
        <v xml:space="preserve"> </v>
      </c>
      <c r="E3" t="str">
        <f>'個人戦申込用（県協会）カーニバル１枚目'!F13&amp;" "&amp;I3</f>
        <v xml:space="preserve"> </v>
      </c>
      <c r="H3">
        <f>'個人戦申込用（県協会）カーニバル１枚目'!C12</f>
        <v>0</v>
      </c>
      <c r="I3" t="str">
        <f>'個人戦申込用（県協会）カーニバル１枚目'!G13</f>
        <v/>
      </c>
      <c r="J3" t="str">
        <f>'個人戦申込用（県協会）カーニバル１枚目'!F12</f>
        <v/>
      </c>
      <c r="K3" t="str">
        <f>'個人戦申込用（県協会）カーニバル１枚目'!F13</f>
        <v/>
      </c>
      <c r="L3" t="str">
        <f>'個人戦申込用（県協会）カーニバル１枚目'!H12</f>
        <v/>
      </c>
      <c r="M3" t="str">
        <f>'個人戦申込用（県協会）カーニバル１枚目'!H13</f>
        <v/>
      </c>
      <c r="N3" s="1" t="str">
        <f>'個人戦申込用（県協会）カーニバル１枚目'!I12</f>
        <v xml:space="preserve"> </v>
      </c>
      <c r="O3" s="1" t="str">
        <f>'個人戦申込用（県協会）カーニバル１枚目'!I13</f>
        <v xml:space="preserve"> </v>
      </c>
    </row>
    <row r="4" spans="1:32">
      <c r="A4">
        <f>登録マスターデーター!$M$5</f>
        <v>0</v>
      </c>
      <c r="B4" t="str">
        <f>'個人戦申込用（県協会）カーニバル１枚目'!G14</f>
        <v/>
      </c>
      <c r="C4" t="str">
        <f>'個人戦申込用（県協会）カーニバル１枚目'!B14</f>
        <v>　</v>
      </c>
      <c r="D4" t="str">
        <f>'個人戦申込用（県協会）カーニバル１枚目'!F14&amp;" "&amp;B4</f>
        <v xml:space="preserve"> </v>
      </c>
      <c r="E4" t="str">
        <f>'個人戦申込用（県協会）カーニバル１枚目'!F15&amp;" "&amp;I4</f>
        <v xml:space="preserve"> </v>
      </c>
      <c r="H4">
        <f>'個人戦申込用（県協会）カーニバル１枚目'!C14</f>
        <v>0</v>
      </c>
      <c r="I4" t="str">
        <f>'個人戦申込用（県協会）カーニバル１枚目'!G15</f>
        <v/>
      </c>
      <c r="J4" t="str">
        <f>'個人戦申込用（県協会）カーニバル１枚目'!F14</f>
        <v/>
      </c>
      <c r="K4" t="str">
        <f>'個人戦申込用（県協会）カーニバル１枚目'!F15</f>
        <v/>
      </c>
      <c r="L4" t="str">
        <f>'個人戦申込用（県協会）カーニバル１枚目'!H14</f>
        <v/>
      </c>
      <c r="M4" t="str">
        <f>'個人戦申込用（県協会）カーニバル１枚目'!H15</f>
        <v/>
      </c>
      <c r="N4" s="1" t="str">
        <f>'個人戦申込用（県協会）カーニバル１枚目'!I14</f>
        <v xml:space="preserve"> </v>
      </c>
      <c r="O4" s="1" t="str">
        <f>'個人戦申込用（県協会）カーニバル１枚目'!I15</f>
        <v xml:space="preserve"> </v>
      </c>
    </row>
    <row r="5" spans="1:32">
      <c r="A5">
        <f>登録マスターデーター!$M$5</f>
        <v>0</v>
      </c>
      <c r="B5" t="str">
        <f>'個人戦申込用（県協会）カーニバル１枚目'!G16</f>
        <v/>
      </c>
      <c r="C5" t="str">
        <f>'個人戦申込用（県協会）カーニバル１枚目'!B16</f>
        <v>　</v>
      </c>
      <c r="D5" t="str">
        <f>'個人戦申込用（県協会）カーニバル１枚目'!F16&amp;" "&amp;B5</f>
        <v xml:space="preserve"> </v>
      </c>
      <c r="E5" t="str">
        <f>'個人戦申込用（県協会）カーニバル１枚目'!F17&amp;" "&amp;I5</f>
        <v xml:space="preserve"> </v>
      </c>
      <c r="H5">
        <f>'個人戦申込用（県協会）カーニバル１枚目'!C16</f>
        <v>0</v>
      </c>
      <c r="I5" t="str">
        <f>'個人戦申込用（県協会）カーニバル１枚目'!G17</f>
        <v/>
      </c>
      <c r="J5" t="str">
        <f>'個人戦申込用（県協会）カーニバル１枚目'!F16</f>
        <v/>
      </c>
      <c r="K5" t="str">
        <f>'個人戦申込用（県協会）カーニバル１枚目'!F17</f>
        <v/>
      </c>
      <c r="L5" t="str">
        <f>'個人戦申込用（県協会）カーニバル１枚目'!H16</f>
        <v/>
      </c>
      <c r="M5" t="str">
        <f>'個人戦申込用（県協会）カーニバル１枚目'!H17</f>
        <v/>
      </c>
      <c r="N5" s="1" t="str">
        <f>'個人戦申込用（県協会）カーニバル１枚目'!I16</f>
        <v xml:space="preserve"> </v>
      </c>
      <c r="O5" s="1" t="str">
        <f>'個人戦申込用（県協会）カーニバル１枚目'!I17</f>
        <v xml:space="preserve"> </v>
      </c>
    </row>
    <row r="6" spans="1:32">
      <c r="A6">
        <f>登録マスターデーター!$M$5</f>
        <v>0</v>
      </c>
      <c r="B6" t="str">
        <f>'個人戦申込用（県協会）カーニバル１枚目'!G18</f>
        <v/>
      </c>
      <c r="C6" t="str">
        <f>'個人戦申込用（県協会）カーニバル１枚目'!B18</f>
        <v>　</v>
      </c>
      <c r="D6" t="str">
        <f>'個人戦申込用（県協会）カーニバル１枚目'!F18&amp;" "&amp;B6</f>
        <v xml:space="preserve"> </v>
      </c>
      <c r="E6" t="str">
        <f>'個人戦申込用（県協会）カーニバル１枚目'!F19&amp;" "&amp;I6</f>
        <v xml:space="preserve"> </v>
      </c>
      <c r="H6">
        <f>'個人戦申込用（県協会）カーニバル１枚目'!C18</f>
        <v>0</v>
      </c>
      <c r="I6" t="str">
        <f>'個人戦申込用（県協会）カーニバル１枚目'!G19</f>
        <v/>
      </c>
      <c r="J6" t="str">
        <f>'個人戦申込用（県協会）カーニバル１枚目'!F18</f>
        <v/>
      </c>
      <c r="K6" t="str">
        <f>'個人戦申込用（県協会）カーニバル１枚目'!F19</f>
        <v/>
      </c>
      <c r="L6" t="str">
        <f>'個人戦申込用（県協会）カーニバル１枚目'!H18</f>
        <v/>
      </c>
      <c r="M6" t="str">
        <f>'個人戦申込用（県協会）カーニバル１枚目'!H19</f>
        <v/>
      </c>
      <c r="N6" s="1" t="str">
        <f>'個人戦申込用（県協会）カーニバル１枚目'!I18</f>
        <v xml:space="preserve"> </v>
      </c>
      <c r="O6" s="1" t="str">
        <f>'個人戦申込用（県協会）カーニバル１枚目'!I19</f>
        <v xml:space="preserve"> </v>
      </c>
    </row>
    <row r="7" spans="1:32">
      <c r="A7">
        <f>登録マスターデーター!$M$5</f>
        <v>0</v>
      </c>
      <c r="B7" t="str">
        <f>'個人戦申込用（県協会）カーニバル１枚目'!G20</f>
        <v/>
      </c>
      <c r="C7" t="str">
        <f>'個人戦申込用（県協会）カーニバル１枚目'!B20</f>
        <v>　</v>
      </c>
      <c r="D7" t="str">
        <f>'個人戦申込用（県協会）カーニバル１枚目'!F20&amp;" "&amp;B7</f>
        <v xml:space="preserve"> </v>
      </c>
      <c r="E7" t="str">
        <f>'個人戦申込用（県協会）カーニバル１枚目'!F21&amp;" "&amp;I7</f>
        <v xml:space="preserve"> </v>
      </c>
      <c r="H7">
        <f>'個人戦申込用（県協会）カーニバル１枚目'!C20</f>
        <v>0</v>
      </c>
      <c r="I7" t="str">
        <f>'個人戦申込用（県協会）カーニバル１枚目'!G21</f>
        <v/>
      </c>
      <c r="J7" t="str">
        <f>'個人戦申込用（県協会）カーニバル１枚目'!F20</f>
        <v/>
      </c>
      <c r="K7" t="str">
        <f>'個人戦申込用（県協会）カーニバル１枚目'!F21</f>
        <v/>
      </c>
      <c r="L7" t="str">
        <f>'個人戦申込用（県協会）カーニバル１枚目'!H20</f>
        <v/>
      </c>
      <c r="M7" t="str">
        <f>'個人戦申込用（県協会）カーニバル１枚目'!H21</f>
        <v/>
      </c>
      <c r="N7" s="1" t="str">
        <f>'個人戦申込用（県協会）カーニバル１枚目'!I20</f>
        <v xml:space="preserve"> </v>
      </c>
      <c r="O7" s="1" t="str">
        <f>'個人戦申込用（県協会）カーニバル１枚目'!I21</f>
        <v xml:space="preserve"> </v>
      </c>
    </row>
    <row r="8" spans="1:32">
      <c r="A8">
        <f>登録マスターデーター!$M$5</f>
        <v>0</v>
      </c>
      <c r="B8" t="str">
        <f>'個人戦申込用（県協会）カーニバル１枚目'!G22</f>
        <v/>
      </c>
      <c r="C8" t="str">
        <f>'個人戦申込用（県協会）カーニバル１枚目'!B22</f>
        <v>　</v>
      </c>
      <c r="D8" t="str">
        <f>'個人戦申込用（県協会）カーニバル１枚目'!F22&amp;" "&amp;B8</f>
        <v xml:space="preserve"> </v>
      </c>
      <c r="E8" t="str">
        <f>'個人戦申込用（県協会）カーニバル１枚目'!F23&amp;" "&amp;I8</f>
        <v xml:space="preserve"> </v>
      </c>
      <c r="H8">
        <f>'個人戦申込用（県協会）カーニバル１枚目'!C22</f>
        <v>0</v>
      </c>
      <c r="I8" t="str">
        <f>'個人戦申込用（県協会）カーニバル１枚目'!G23</f>
        <v/>
      </c>
      <c r="J8" t="str">
        <f>'個人戦申込用（県協会）カーニバル１枚目'!F22</f>
        <v/>
      </c>
      <c r="K8" t="str">
        <f>'個人戦申込用（県協会）カーニバル１枚目'!F23</f>
        <v/>
      </c>
      <c r="L8" t="str">
        <f>'個人戦申込用（県協会）カーニバル１枚目'!H22</f>
        <v/>
      </c>
      <c r="M8" t="str">
        <f>'個人戦申込用（県協会）カーニバル１枚目'!H23</f>
        <v/>
      </c>
      <c r="N8" s="1" t="str">
        <f>'個人戦申込用（県協会）カーニバル１枚目'!I22</f>
        <v xml:space="preserve"> </v>
      </c>
      <c r="O8" s="1" t="str">
        <f>'個人戦申込用（県協会）カーニバル１枚目'!I23</f>
        <v xml:space="preserve"> </v>
      </c>
    </row>
    <row r="9" spans="1:32">
      <c r="A9">
        <f>登録マスターデーター!$M$5</f>
        <v>0</v>
      </c>
      <c r="B9" t="str">
        <f>'個人戦申込用（県協会）カーニバル１枚目'!G24</f>
        <v/>
      </c>
      <c r="C9" t="str">
        <f>'個人戦申込用（県協会）カーニバル１枚目'!B24</f>
        <v>　</v>
      </c>
      <c r="D9" t="str">
        <f>'個人戦申込用（県協会）カーニバル１枚目'!F24&amp;" "&amp;B9</f>
        <v xml:space="preserve"> </v>
      </c>
      <c r="E9" t="str">
        <f>'個人戦申込用（県協会）カーニバル１枚目'!F25&amp;" "&amp;I9</f>
        <v xml:space="preserve"> </v>
      </c>
      <c r="H9">
        <f>'個人戦申込用（県協会）カーニバル１枚目'!C24</f>
        <v>0</v>
      </c>
      <c r="I9" t="str">
        <f>'個人戦申込用（県協会）カーニバル１枚目'!G25</f>
        <v/>
      </c>
      <c r="J9" t="str">
        <f>'個人戦申込用（県協会）カーニバル１枚目'!F24</f>
        <v/>
      </c>
      <c r="K9" t="str">
        <f>'個人戦申込用（県協会）カーニバル１枚目'!F25</f>
        <v/>
      </c>
      <c r="L9" t="str">
        <f>'個人戦申込用（県協会）カーニバル１枚目'!H24</f>
        <v/>
      </c>
      <c r="M9" t="str">
        <f>'個人戦申込用（県協会）カーニバル１枚目'!H25</f>
        <v/>
      </c>
      <c r="N9" s="1" t="str">
        <f>'個人戦申込用（県協会）カーニバル１枚目'!I24</f>
        <v xml:space="preserve"> </v>
      </c>
      <c r="O9" s="1" t="str">
        <f>'個人戦申込用（県協会）カーニバル１枚目'!I25</f>
        <v xml:space="preserve"> </v>
      </c>
    </row>
    <row r="10" spans="1:32">
      <c r="A10">
        <f>登録マスターデーター!$M$5</f>
        <v>0</v>
      </c>
      <c r="B10" t="str">
        <f>'個人戦申込用（県協会）カーニバル１枚目'!G26</f>
        <v/>
      </c>
      <c r="C10" t="str">
        <f>'個人戦申込用（県協会）カーニバル１枚目'!B26</f>
        <v>　</v>
      </c>
      <c r="D10" t="str">
        <f>'個人戦申込用（県協会）カーニバル１枚目'!F26&amp;" "&amp;B10</f>
        <v xml:space="preserve"> </v>
      </c>
      <c r="E10" t="str">
        <f>'個人戦申込用（県協会）カーニバル１枚目'!F27&amp;" "&amp;I10</f>
        <v xml:space="preserve"> </v>
      </c>
      <c r="H10">
        <f>'個人戦申込用（県協会）カーニバル１枚目'!C26</f>
        <v>0</v>
      </c>
      <c r="I10" t="str">
        <f>'個人戦申込用（県協会）カーニバル１枚目'!G27</f>
        <v/>
      </c>
      <c r="J10" t="str">
        <f>'個人戦申込用（県協会）カーニバル１枚目'!F26</f>
        <v/>
      </c>
      <c r="K10" t="str">
        <f>'個人戦申込用（県協会）カーニバル１枚目'!F27</f>
        <v/>
      </c>
      <c r="L10" t="str">
        <f>'個人戦申込用（県協会）カーニバル１枚目'!H26</f>
        <v/>
      </c>
      <c r="M10" t="str">
        <f>'個人戦申込用（県協会）カーニバル１枚目'!H27</f>
        <v/>
      </c>
      <c r="N10" s="1" t="str">
        <f>'個人戦申込用（県協会）カーニバル１枚目'!I26</f>
        <v xml:space="preserve"> </v>
      </c>
      <c r="O10" s="1" t="str">
        <f>'個人戦申込用（県協会）カーニバル１枚目'!I27</f>
        <v xml:space="preserve"> </v>
      </c>
    </row>
    <row r="11" spans="1:32">
      <c r="A11">
        <f>登録マスターデーター!$M$5</f>
        <v>0</v>
      </c>
      <c r="B11" t="str">
        <f>'個人戦申込用（県協会）カーニバル１枚目'!G28</f>
        <v/>
      </c>
      <c r="C11" t="str">
        <f>'個人戦申込用（県協会）カーニバル１枚目'!B28</f>
        <v>　</v>
      </c>
      <c r="D11" t="str">
        <f>'個人戦申込用（県協会）カーニバル１枚目'!F28&amp;" "&amp;B11</f>
        <v xml:space="preserve"> </v>
      </c>
      <c r="E11" t="str">
        <f>'個人戦申込用（県協会）カーニバル１枚目'!F29&amp;" "&amp;I11</f>
        <v xml:space="preserve"> </v>
      </c>
      <c r="H11">
        <f>'個人戦申込用（県協会）カーニバル１枚目'!C28</f>
        <v>0</v>
      </c>
      <c r="I11" t="str">
        <f>'個人戦申込用（県協会）カーニバル１枚目'!G29</f>
        <v/>
      </c>
      <c r="J11" t="str">
        <f>'個人戦申込用（県協会）カーニバル１枚目'!F28</f>
        <v/>
      </c>
      <c r="K11" t="str">
        <f>'個人戦申込用（県協会）カーニバル１枚目'!F29</f>
        <v/>
      </c>
      <c r="L11" t="str">
        <f>'個人戦申込用（県協会）カーニバル１枚目'!H28</f>
        <v/>
      </c>
      <c r="M11" t="str">
        <f>'個人戦申込用（県協会）カーニバル１枚目'!H29</f>
        <v/>
      </c>
      <c r="N11" s="1" t="str">
        <f>'個人戦申込用（県協会）カーニバル１枚目'!I28</f>
        <v xml:space="preserve"> </v>
      </c>
      <c r="O11" s="1" t="str">
        <f>'個人戦申込用（県協会）カーニバル１枚目'!I29</f>
        <v xml:space="preserve"> </v>
      </c>
    </row>
    <row r="12" spans="1:32">
      <c r="A12">
        <f>登録マスターデーター!$M$5</f>
        <v>0</v>
      </c>
      <c r="B12" t="str">
        <f>'個人戦申込用（県協会）カーニバル１枚目'!G30</f>
        <v/>
      </c>
      <c r="C12" t="str">
        <f>'個人戦申込用（県協会）カーニバル１枚目'!B30</f>
        <v>　</v>
      </c>
      <c r="D12" t="str">
        <f>'個人戦申込用（県協会）カーニバル１枚目'!F30&amp;" "&amp;B12</f>
        <v xml:space="preserve"> </v>
      </c>
      <c r="E12" t="str">
        <f>'個人戦申込用（県協会）カーニバル１枚目'!F31&amp;" "&amp;I12</f>
        <v xml:space="preserve"> </v>
      </c>
      <c r="H12">
        <f>'個人戦申込用（県協会）カーニバル１枚目'!C30</f>
        <v>0</v>
      </c>
      <c r="I12" t="str">
        <f>'個人戦申込用（県協会）カーニバル１枚目'!G31</f>
        <v/>
      </c>
      <c r="J12" t="str">
        <f>'個人戦申込用（県協会）カーニバル１枚目'!F30</f>
        <v/>
      </c>
      <c r="K12" t="str">
        <f>'個人戦申込用（県協会）カーニバル１枚目'!F31</f>
        <v/>
      </c>
      <c r="L12" t="str">
        <f>'個人戦申込用（県協会）カーニバル１枚目'!H30</f>
        <v/>
      </c>
      <c r="M12" t="str">
        <f>'個人戦申込用（県協会）カーニバル１枚目'!H31</f>
        <v/>
      </c>
      <c r="N12" s="1" t="str">
        <f>'個人戦申込用（県協会）カーニバル１枚目'!I30</f>
        <v xml:space="preserve"> </v>
      </c>
      <c r="O12" s="1" t="str">
        <f>'個人戦申込用（県協会）カーニバル１枚目'!I31</f>
        <v xml:space="preserve"> </v>
      </c>
    </row>
    <row r="13" spans="1:32">
      <c r="A13">
        <f>登録マスターデーター!$M$5</f>
        <v>0</v>
      </c>
      <c r="B13" t="str">
        <f>'個人戦申込用（県協会）カーニバル１枚目'!G32</f>
        <v/>
      </c>
      <c r="C13" t="str">
        <f>'個人戦申込用（県協会）カーニバル１枚目'!B32</f>
        <v>　</v>
      </c>
      <c r="D13" t="str">
        <f>'個人戦申込用（県協会）カーニバル１枚目'!F32&amp;" "&amp;B13</f>
        <v xml:space="preserve"> </v>
      </c>
      <c r="E13" t="str">
        <f>'個人戦申込用（県協会）カーニバル１枚目'!F33&amp;" "&amp;I13</f>
        <v xml:space="preserve"> </v>
      </c>
      <c r="H13">
        <f>'個人戦申込用（県協会）カーニバル１枚目'!C32</f>
        <v>0</v>
      </c>
      <c r="I13" t="str">
        <f>'個人戦申込用（県協会）カーニバル１枚目'!G33</f>
        <v/>
      </c>
      <c r="J13" t="str">
        <f>'個人戦申込用（県協会）カーニバル１枚目'!F32</f>
        <v/>
      </c>
      <c r="K13" t="str">
        <f>'個人戦申込用（県協会）カーニバル１枚目'!F33</f>
        <v/>
      </c>
      <c r="L13" t="str">
        <f>'個人戦申込用（県協会）カーニバル１枚目'!H32</f>
        <v/>
      </c>
      <c r="M13" t="str">
        <f>'個人戦申込用（県協会）カーニバル１枚目'!H33</f>
        <v/>
      </c>
      <c r="N13" s="1" t="str">
        <f>'個人戦申込用（県協会）カーニバル１枚目'!I32</f>
        <v xml:space="preserve"> </v>
      </c>
      <c r="O13" s="1" t="str">
        <f>'個人戦申込用（県協会）カーニバル１枚目'!I33</f>
        <v xml:space="preserve"> </v>
      </c>
    </row>
    <row r="14" spans="1:32">
      <c r="A14">
        <f>登録マスターデーター!$M$5</f>
        <v>0</v>
      </c>
      <c r="B14" t="str">
        <f>'個人戦申込用（県協会）カーニバル１枚目'!G34</f>
        <v/>
      </c>
      <c r="C14" t="str">
        <f>'個人戦申込用（県協会）カーニバル１枚目'!B34</f>
        <v>　</v>
      </c>
      <c r="D14" t="str">
        <f>'個人戦申込用（県協会）カーニバル１枚目'!F34&amp;" "&amp;B14</f>
        <v xml:space="preserve"> </v>
      </c>
      <c r="E14" t="str">
        <f>'個人戦申込用（県協会）カーニバル１枚目'!F35&amp;" "&amp;I14</f>
        <v xml:space="preserve"> </v>
      </c>
      <c r="H14">
        <f>'個人戦申込用（県協会）カーニバル１枚目'!C34</f>
        <v>0</v>
      </c>
      <c r="I14" t="str">
        <f>'個人戦申込用（県協会）カーニバル１枚目'!G35</f>
        <v/>
      </c>
      <c r="J14" t="str">
        <f>'個人戦申込用（県協会）カーニバル１枚目'!F34</f>
        <v/>
      </c>
      <c r="K14" t="str">
        <f>'個人戦申込用（県協会）カーニバル１枚目'!F35</f>
        <v/>
      </c>
      <c r="L14" t="str">
        <f>'個人戦申込用（県協会）カーニバル１枚目'!H34</f>
        <v/>
      </c>
      <c r="M14" t="str">
        <f>'個人戦申込用（県協会）カーニバル１枚目'!H35</f>
        <v/>
      </c>
      <c r="N14" s="1" t="str">
        <f>'個人戦申込用（県協会）カーニバル１枚目'!I34</f>
        <v xml:space="preserve"> </v>
      </c>
      <c r="O14" s="1" t="str">
        <f>'個人戦申込用（県協会）カーニバル１枚目'!I35</f>
        <v xml:space="preserve"> </v>
      </c>
    </row>
    <row r="15" spans="1:32">
      <c r="A15">
        <f>登録マスターデーター!$M$5</f>
        <v>0</v>
      </c>
      <c r="B15" t="str">
        <f>'個人戦申込用（県協会）カーニバル２枚目'!G10</f>
        <v/>
      </c>
      <c r="C15" t="str">
        <f>'個人戦申込用（県協会）カーニバル２枚目'!B10</f>
        <v>　</v>
      </c>
      <c r="D15" t="str">
        <f>'個人戦申込用（県協会）カーニバル２枚目'!F10&amp;" "&amp;B15</f>
        <v xml:space="preserve"> </v>
      </c>
      <c r="E15" t="str">
        <f>'個人戦申込用（県協会）カーニバル２枚目'!F11&amp;" "&amp;I15</f>
        <v xml:space="preserve"> </v>
      </c>
      <c r="H15">
        <f>'個人戦申込用（県協会）カーニバル２枚目'!C10</f>
        <v>0</v>
      </c>
      <c r="I15" t="str">
        <f>'個人戦申込用（県協会）カーニバル２枚目'!G11</f>
        <v/>
      </c>
      <c r="J15" t="str">
        <f>'個人戦申込用（県協会）カーニバル２枚目'!F10</f>
        <v/>
      </c>
      <c r="K15" t="str">
        <f>'個人戦申込用（県協会）カーニバル２枚目'!F11</f>
        <v/>
      </c>
      <c r="L15" t="str">
        <f>'個人戦申込用（県協会）カーニバル２枚目'!H10</f>
        <v/>
      </c>
      <c r="M15" t="str">
        <f>'個人戦申込用（県協会）カーニバル２枚目'!H11</f>
        <v/>
      </c>
      <c r="N15" s="1" t="str">
        <f>'個人戦申込用（県協会）カーニバル２枚目'!I10</f>
        <v xml:space="preserve"> </v>
      </c>
      <c r="O15" s="1" t="str">
        <f>'個人戦申込用（県協会）カーニバル２枚目'!I11</f>
        <v xml:space="preserve"> </v>
      </c>
    </row>
    <row r="16" spans="1:32">
      <c r="A16">
        <f>登録マスターデーター!$M$5</f>
        <v>0</v>
      </c>
      <c r="B16" t="str">
        <f>'個人戦申込用（県協会）カーニバル２枚目'!G12</f>
        <v/>
      </c>
      <c r="C16" t="str">
        <f>'個人戦申込用（県協会）カーニバル２枚目'!B12</f>
        <v>　</v>
      </c>
      <c r="D16" t="str">
        <f>'個人戦申込用（県協会）カーニバル２枚目'!F12&amp;" "&amp;B16</f>
        <v xml:space="preserve"> </v>
      </c>
      <c r="E16" t="str">
        <f>'個人戦申込用（県協会）カーニバル２枚目'!F13&amp;" "&amp;I16</f>
        <v xml:space="preserve"> </v>
      </c>
      <c r="H16">
        <f>'個人戦申込用（県協会）カーニバル２枚目'!C12</f>
        <v>0</v>
      </c>
      <c r="I16" t="str">
        <f>'個人戦申込用（県協会）カーニバル２枚目'!G13</f>
        <v/>
      </c>
      <c r="J16" t="str">
        <f>'個人戦申込用（県協会）カーニバル２枚目'!F12</f>
        <v/>
      </c>
      <c r="K16" t="str">
        <f>'個人戦申込用（県協会）カーニバル２枚目'!F13</f>
        <v/>
      </c>
      <c r="L16" t="str">
        <f>'個人戦申込用（県協会）カーニバル２枚目'!H12</f>
        <v/>
      </c>
      <c r="M16" t="str">
        <f>'個人戦申込用（県協会）カーニバル２枚目'!H13</f>
        <v/>
      </c>
      <c r="N16" s="1" t="str">
        <f>'個人戦申込用（県協会）カーニバル２枚目'!I12</f>
        <v xml:space="preserve"> </v>
      </c>
      <c r="O16" s="1" t="str">
        <f>'個人戦申込用（県協会）カーニバル２枚目'!I13</f>
        <v xml:space="preserve"> </v>
      </c>
    </row>
    <row r="17" spans="1:15">
      <c r="A17">
        <f>登録マスターデーター!$M$5</f>
        <v>0</v>
      </c>
      <c r="B17" t="str">
        <f>'個人戦申込用（県協会）カーニバル２枚目'!G14</f>
        <v/>
      </c>
      <c r="C17" t="str">
        <f>'個人戦申込用（県協会）カーニバル２枚目'!B14</f>
        <v>　</v>
      </c>
      <c r="D17" t="str">
        <f>'個人戦申込用（県協会）カーニバル２枚目'!F14&amp;" "&amp;B17</f>
        <v xml:space="preserve"> </v>
      </c>
      <c r="E17" t="str">
        <f>'個人戦申込用（県協会）カーニバル２枚目'!F15&amp;" "&amp;I17</f>
        <v xml:space="preserve"> </v>
      </c>
      <c r="H17">
        <f>'個人戦申込用（県協会）カーニバル２枚目'!C14</f>
        <v>0</v>
      </c>
      <c r="I17" t="str">
        <f>'個人戦申込用（県協会）カーニバル２枚目'!G15</f>
        <v/>
      </c>
      <c r="J17" t="str">
        <f>'個人戦申込用（県協会）カーニバル２枚目'!F14</f>
        <v/>
      </c>
      <c r="K17" t="str">
        <f>'個人戦申込用（県協会）カーニバル２枚目'!F15</f>
        <v/>
      </c>
      <c r="L17" t="str">
        <f>'個人戦申込用（県協会）カーニバル２枚目'!H14</f>
        <v/>
      </c>
      <c r="M17" t="str">
        <f>'個人戦申込用（県協会）カーニバル２枚目'!H15</f>
        <v/>
      </c>
      <c r="N17" s="1" t="str">
        <f>'個人戦申込用（県協会）カーニバル２枚目'!I14</f>
        <v xml:space="preserve"> </v>
      </c>
      <c r="O17" s="1" t="str">
        <f>'個人戦申込用（県協会）カーニバル２枚目'!I15</f>
        <v xml:space="preserve"> </v>
      </c>
    </row>
    <row r="18" spans="1:15">
      <c r="A18">
        <f>登録マスターデーター!$M$5</f>
        <v>0</v>
      </c>
      <c r="B18" t="str">
        <f>'個人戦申込用（県協会）カーニバル２枚目'!G16</f>
        <v/>
      </c>
      <c r="C18" t="str">
        <f>'個人戦申込用（県協会）カーニバル２枚目'!B16</f>
        <v>　</v>
      </c>
      <c r="D18" t="str">
        <f>'個人戦申込用（県協会）カーニバル２枚目'!F16&amp;" "&amp;B18</f>
        <v xml:space="preserve"> </v>
      </c>
      <c r="E18" t="str">
        <f>'個人戦申込用（県協会）カーニバル２枚目'!F17&amp;" "&amp;I18</f>
        <v xml:space="preserve"> </v>
      </c>
      <c r="H18">
        <f>'個人戦申込用（県協会）カーニバル２枚目'!C16</f>
        <v>0</v>
      </c>
      <c r="I18" t="str">
        <f>'個人戦申込用（県協会）カーニバル２枚目'!G17</f>
        <v/>
      </c>
      <c r="J18" t="str">
        <f>'個人戦申込用（県協会）カーニバル２枚目'!F16</f>
        <v/>
      </c>
      <c r="K18" t="str">
        <f>'個人戦申込用（県協会）カーニバル２枚目'!F17</f>
        <v/>
      </c>
      <c r="L18" t="str">
        <f>'個人戦申込用（県協会）カーニバル２枚目'!H16</f>
        <v/>
      </c>
      <c r="M18" t="str">
        <f>'個人戦申込用（県協会）カーニバル２枚目'!H17</f>
        <v/>
      </c>
      <c r="N18" s="1" t="str">
        <f>'個人戦申込用（県協会）カーニバル２枚目'!I16</f>
        <v xml:space="preserve"> </v>
      </c>
      <c r="O18" s="1" t="str">
        <f>'個人戦申込用（県協会）カーニバル２枚目'!I17</f>
        <v xml:space="preserve"> </v>
      </c>
    </row>
    <row r="19" spans="1:15">
      <c r="A19">
        <f>登録マスターデーター!$M$5</f>
        <v>0</v>
      </c>
      <c r="B19" t="str">
        <f>'個人戦申込用（県協会）カーニバル２枚目'!G18</f>
        <v/>
      </c>
      <c r="C19" t="str">
        <f>'個人戦申込用（県協会）カーニバル２枚目'!B18</f>
        <v>　</v>
      </c>
      <c r="D19" t="str">
        <f>'個人戦申込用（県協会）カーニバル２枚目'!F18&amp;" "&amp;B19</f>
        <v xml:space="preserve"> </v>
      </c>
      <c r="E19" t="str">
        <f>'個人戦申込用（県協会）カーニバル２枚目'!F19&amp;" "&amp;I19</f>
        <v xml:space="preserve"> </v>
      </c>
      <c r="H19">
        <f>'個人戦申込用（県協会）カーニバル２枚目'!C18</f>
        <v>0</v>
      </c>
      <c r="I19" t="str">
        <f>'個人戦申込用（県協会）カーニバル２枚目'!G19</f>
        <v/>
      </c>
      <c r="J19" t="str">
        <f>'個人戦申込用（県協会）カーニバル２枚目'!F18</f>
        <v/>
      </c>
      <c r="K19" t="str">
        <f>'個人戦申込用（県協会）カーニバル２枚目'!F19</f>
        <v/>
      </c>
      <c r="L19" t="str">
        <f>'個人戦申込用（県協会）カーニバル２枚目'!H18</f>
        <v/>
      </c>
      <c r="M19" t="str">
        <f>'個人戦申込用（県協会）カーニバル２枚目'!H19</f>
        <v/>
      </c>
      <c r="N19" s="1" t="str">
        <f>'個人戦申込用（県協会）カーニバル２枚目'!I18</f>
        <v xml:space="preserve"> </v>
      </c>
      <c r="O19" s="1" t="str">
        <f>'個人戦申込用（県協会）カーニバル２枚目'!I19</f>
        <v xml:space="preserve"> </v>
      </c>
    </row>
    <row r="20" spans="1:15">
      <c r="A20">
        <f>登録マスターデーター!$M$5</f>
        <v>0</v>
      </c>
      <c r="B20" t="str">
        <f>'個人戦申込用（県協会）カーニバル２枚目'!G20</f>
        <v/>
      </c>
      <c r="C20" t="str">
        <f>'個人戦申込用（県協会）カーニバル２枚目'!B20</f>
        <v>　</v>
      </c>
      <c r="D20" t="str">
        <f>'個人戦申込用（県協会）カーニバル２枚目'!F20&amp;" "&amp;B20</f>
        <v xml:space="preserve"> </v>
      </c>
      <c r="E20" t="str">
        <f>'個人戦申込用（県協会）カーニバル２枚目'!F21&amp;" "&amp;I20</f>
        <v xml:space="preserve"> </v>
      </c>
      <c r="H20">
        <f>'個人戦申込用（県協会）カーニバル２枚目'!C20</f>
        <v>0</v>
      </c>
      <c r="I20" t="str">
        <f>'個人戦申込用（県協会）カーニバル２枚目'!G21</f>
        <v/>
      </c>
      <c r="J20" t="str">
        <f>'個人戦申込用（県協会）カーニバル２枚目'!F20</f>
        <v/>
      </c>
      <c r="K20" t="str">
        <f>'個人戦申込用（県協会）カーニバル２枚目'!F21</f>
        <v/>
      </c>
      <c r="L20" t="str">
        <f>'個人戦申込用（県協会）カーニバル２枚目'!H20</f>
        <v/>
      </c>
      <c r="M20" t="str">
        <f>'個人戦申込用（県協会）カーニバル２枚目'!H21</f>
        <v/>
      </c>
      <c r="N20" s="1" t="str">
        <f>'個人戦申込用（県協会）カーニバル２枚目'!I20</f>
        <v xml:space="preserve"> </v>
      </c>
      <c r="O20" s="1" t="str">
        <f>'個人戦申込用（県協会）カーニバル２枚目'!I21</f>
        <v xml:space="preserve"> </v>
      </c>
    </row>
    <row r="21" spans="1:15">
      <c r="A21">
        <f>登録マスターデーター!$M$5</f>
        <v>0</v>
      </c>
      <c r="B21" t="str">
        <f>'個人戦申込用（県協会）カーニバル２枚目'!G22</f>
        <v/>
      </c>
      <c r="C21" t="str">
        <f>'個人戦申込用（県協会）カーニバル２枚目'!B22</f>
        <v>　</v>
      </c>
      <c r="D21" t="str">
        <f>'個人戦申込用（県協会）カーニバル２枚目'!F22&amp;" "&amp;B21</f>
        <v xml:space="preserve"> </v>
      </c>
      <c r="E21" t="str">
        <f>'個人戦申込用（県協会）カーニバル２枚目'!F23&amp;" "&amp;I21</f>
        <v xml:space="preserve"> </v>
      </c>
      <c r="H21">
        <f>'個人戦申込用（県協会）カーニバル２枚目'!C22</f>
        <v>0</v>
      </c>
      <c r="I21" t="str">
        <f>'個人戦申込用（県協会）カーニバル２枚目'!G23</f>
        <v/>
      </c>
      <c r="J21" t="str">
        <f>'個人戦申込用（県協会）カーニバル２枚目'!F22</f>
        <v/>
      </c>
      <c r="K21" t="str">
        <f>'個人戦申込用（県協会）カーニバル２枚目'!F23</f>
        <v/>
      </c>
      <c r="L21" t="str">
        <f>'個人戦申込用（県協会）カーニバル２枚目'!H22</f>
        <v/>
      </c>
      <c r="M21" t="str">
        <f>'個人戦申込用（県協会）カーニバル２枚目'!H23</f>
        <v/>
      </c>
      <c r="N21" s="1" t="str">
        <f>'個人戦申込用（県協会）カーニバル２枚目'!I22</f>
        <v xml:space="preserve"> </v>
      </c>
      <c r="O21" s="1" t="str">
        <f>'個人戦申込用（県協会）カーニバル２枚目'!I23</f>
        <v xml:space="preserve"> </v>
      </c>
    </row>
    <row r="22" spans="1:15">
      <c r="A22">
        <f>登録マスターデーター!$M$5</f>
        <v>0</v>
      </c>
      <c r="B22" t="str">
        <f>'個人戦申込用（県協会）カーニバル２枚目'!G24</f>
        <v/>
      </c>
      <c r="C22" t="str">
        <f>'個人戦申込用（県協会）カーニバル２枚目'!B24</f>
        <v>　</v>
      </c>
      <c r="D22" t="str">
        <f>'個人戦申込用（県協会）カーニバル２枚目'!F24&amp;" "&amp;B22</f>
        <v xml:space="preserve"> </v>
      </c>
      <c r="E22" t="str">
        <f>'個人戦申込用（県協会）カーニバル２枚目'!F25&amp;" "&amp;I22</f>
        <v xml:space="preserve"> </v>
      </c>
      <c r="H22">
        <f>'個人戦申込用（県協会）カーニバル２枚目'!C24</f>
        <v>0</v>
      </c>
      <c r="I22" t="str">
        <f>'個人戦申込用（県協会）カーニバル２枚目'!G25</f>
        <v/>
      </c>
      <c r="J22" t="str">
        <f>'個人戦申込用（県協会）カーニバル２枚目'!F24</f>
        <v/>
      </c>
      <c r="K22" t="str">
        <f>'個人戦申込用（県協会）カーニバル２枚目'!F25</f>
        <v/>
      </c>
      <c r="L22" t="str">
        <f>'個人戦申込用（県協会）カーニバル２枚目'!H24</f>
        <v/>
      </c>
      <c r="M22" t="str">
        <f>'個人戦申込用（県協会）カーニバル２枚目'!H25</f>
        <v/>
      </c>
      <c r="N22" s="1" t="str">
        <f>'個人戦申込用（県協会）カーニバル２枚目'!I24</f>
        <v xml:space="preserve"> </v>
      </c>
      <c r="O22" s="1" t="str">
        <f>'個人戦申込用（県協会）カーニバル２枚目'!I25</f>
        <v xml:space="preserve"> </v>
      </c>
    </row>
    <row r="23" spans="1:15">
      <c r="A23">
        <f>登録マスターデーター!$M$5</f>
        <v>0</v>
      </c>
      <c r="B23" t="str">
        <f>'個人戦申込用（県協会）カーニバル２枚目'!G26</f>
        <v/>
      </c>
      <c r="C23" t="str">
        <f>'個人戦申込用（県協会）カーニバル２枚目'!B26</f>
        <v>　</v>
      </c>
      <c r="D23" t="str">
        <f>'個人戦申込用（県協会）カーニバル２枚目'!F26&amp;" "&amp;B23</f>
        <v xml:space="preserve"> </v>
      </c>
      <c r="E23" t="str">
        <f>'個人戦申込用（県協会）カーニバル２枚目'!F27&amp;" "&amp;I23</f>
        <v xml:space="preserve"> </v>
      </c>
      <c r="H23">
        <f>'個人戦申込用（県協会）カーニバル２枚目'!C26</f>
        <v>0</v>
      </c>
      <c r="I23" t="str">
        <f>'個人戦申込用（県協会）カーニバル２枚目'!G27</f>
        <v/>
      </c>
      <c r="J23" t="str">
        <f>'個人戦申込用（県協会）カーニバル２枚目'!F26</f>
        <v/>
      </c>
      <c r="K23" t="str">
        <f>'個人戦申込用（県協会）カーニバル２枚目'!F27</f>
        <v/>
      </c>
      <c r="L23" t="str">
        <f>'個人戦申込用（県協会）カーニバル２枚目'!H26</f>
        <v/>
      </c>
      <c r="M23" t="str">
        <f>'個人戦申込用（県協会）カーニバル２枚目'!H27</f>
        <v/>
      </c>
      <c r="N23" s="1" t="str">
        <f>'個人戦申込用（県協会）カーニバル２枚目'!I26</f>
        <v xml:space="preserve"> </v>
      </c>
      <c r="O23" s="1" t="str">
        <f>'個人戦申込用（県協会）カーニバル２枚目'!I27</f>
        <v xml:space="preserve"> </v>
      </c>
    </row>
    <row r="24" spans="1:15">
      <c r="A24">
        <f>登録マスターデーター!$M$5</f>
        <v>0</v>
      </c>
      <c r="B24" t="str">
        <f>'個人戦申込用（県協会）カーニバル２枚目'!G28</f>
        <v/>
      </c>
      <c r="C24" t="str">
        <f>'個人戦申込用（県協会）カーニバル２枚目'!B28</f>
        <v>　</v>
      </c>
      <c r="D24" t="str">
        <f>'個人戦申込用（県協会）カーニバル２枚目'!F28&amp;" "&amp;B24</f>
        <v xml:space="preserve"> </v>
      </c>
      <c r="E24" t="str">
        <f>'個人戦申込用（県協会）カーニバル２枚目'!F29&amp;" "&amp;I24</f>
        <v xml:space="preserve"> </v>
      </c>
      <c r="H24">
        <f>'個人戦申込用（県協会）カーニバル２枚目'!C28</f>
        <v>0</v>
      </c>
      <c r="I24" t="str">
        <f>'個人戦申込用（県協会）カーニバル２枚目'!G29</f>
        <v/>
      </c>
      <c r="J24" t="str">
        <f>'個人戦申込用（県協会）カーニバル２枚目'!F28</f>
        <v/>
      </c>
      <c r="K24" t="str">
        <f>'個人戦申込用（県協会）カーニバル２枚目'!F29</f>
        <v/>
      </c>
      <c r="L24" t="str">
        <f>'個人戦申込用（県協会）カーニバル２枚目'!H28</f>
        <v/>
      </c>
      <c r="M24" t="str">
        <f>'個人戦申込用（県協会）カーニバル２枚目'!H29</f>
        <v/>
      </c>
      <c r="N24" s="1" t="str">
        <f>'個人戦申込用（県協会）カーニバル２枚目'!I28</f>
        <v xml:space="preserve"> </v>
      </c>
      <c r="O24" s="1" t="str">
        <f>'個人戦申込用（県協会）カーニバル２枚目'!I29</f>
        <v xml:space="preserve"> </v>
      </c>
    </row>
    <row r="25" spans="1:15">
      <c r="A25">
        <f>登録マスターデーター!$M$5</f>
        <v>0</v>
      </c>
      <c r="B25" t="str">
        <f>'個人戦申込用（県協会）カーニバル２枚目'!G30</f>
        <v/>
      </c>
      <c r="C25" t="str">
        <f>'個人戦申込用（県協会）カーニバル２枚目'!B30</f>
        <v>　</v>
      </c>
      <c r="D25" t="str">
        <f>'個人戦申込用（県協会）カーニバル２枚目'!F30&amp;" "&amp;B25</f>
        <v xml:space="preserve"> </v>
      </c>
      <c r="E25" t="str">
        <f>'個人戦申込用（県協会）カーニバル２枚目'!F31&amp;" "&amp;I25</f>
        <v xml:space="preserve"> </v>
      </c>
      <c r="H25">
        <f>'個人戦申込用（県協会）カーニバル２枚目'!C30</f>
        <v>0</v>
      </c>
      <c r="I25" t="str">
        <f>'個人戦申込用（県協会）カーニバル２枚目'!G31</f>
        <v/>
      </c>
      <c r="J25" t="str">
        <f>'個人戦申込用（県協会）カーニバル２枚目'!F30</f>
        <v/>
      </c>
      <c r="K25" t="str">
        <f>'個人戦申込用（県協会）カーニバル２枚目'!F31</f>
        <v/>
      </c>
      <c r="L25" t="str">
        <f>'個人戦申込用（県協会）カーニバル２枚目'!H30</f>
        <v/>
      </c>
      <c r="M25" t="str">
        <f>'個人戦申込用（県協会）カーニバル２枚目'!H31</f>
        <v/>
      </c>
      <c r="N25" s="1" t="str">
        <f>'個人戦申込用（県協会）カーニバル２枚目'!I30</f>
        <v xml:space="preserve"> </v>
      </c>
      <c r="O25" s="1" t="str">
        <f>'個人戦申込用（県協会）カーニバル２枚目'!I31</f>
        <v xml:space="preserve"> </v>
      </c>
    </row>
    <row r="26" spans="1:15">
      <c r="A26">
        <f>登録マスターデーター!$M$5</f>
        <v>0</v>
      </c>
      <c r="B26" t="str">
        <f>'個人戦申込用（県協会）カーニバル２枚目'!G32</f>
        <v/>
      </c>
      <c r="C26" t="str">
        <f>'個人戦申込用（県協会）カーニバル２枚目'!B32</f>
        <v>　</v>
      </c>
      <c r="D26" t="str">
        <f>'個人戦申込用（県協会）カーニバル２枚目'!F32&amp;" "&amp;B26</f>
        <v xml:space="preserve"> </v>
      </c>
      <c r="E26" t="str">
        <f>'個人戦申込用（県協会）カーニバル２枚目'!F33&amp;" "&amp;I26</f>
        <v xml:space="preserve"> </v>
      </c>
      <c r="H26">
        <f>'個人戦申込用（県協会）カーニバル２枚目'!C32</f>
        <v>0</v>
      </c>
      <c r="I26" t="str">
        <f>'個人戦申込用（県協会）カーニバル２枚目'!G33</f>
        <v/>
      </c>
      <c r="J26" t="str">
        <f>'個人戦申込用（県協会）カーニバル２枚目'!F32</f>
        <v/>
      </c>
      <c r="K26" t="str">
        <f>'個人戦申込用（県協会）カーニバル２枚目'!F33</f>
        <v/>
      </c>
      <c r="L26" t="str">
        <f>'個人戦申込用（県協会）カーニバル２枚目'!H32</f>
        <v/>
      </c>
      <c r="M26" t="str">
        <f>'個人戦申込用（県協会）カーニバル２枚目'!H33</f>
        <v/>
      </c>
      <c r="N26" s="1" t="str">
        <f>'個人戦申込用（県協会）カーニバル２枚目'!I32</f>
        <v xml:space="preserve"> </v>
      </c>
      <c r="O26" s="1" t="str">
        <f>'個人戦申込用（県協会）カーニバル２枚目'!I33</f>
        <v xml:space="preserve"> </v>
      </c>
    </row>
    <row r="27" spans="1:15">
      <c r="A27">
        <f>登録マスターデーター!$M$5</f>
        <v>0</v>
      </c>
      <c r="B27" t="str">
        <f>'個人戦申込用（県協会）カーニバル２枚目'!G34</f>
        <v/>
      </c>
      <c r="C27" t="str">
        <f>'個人戦申込用（県協会）カーニバル２枚目'!B34</f>
        <v>　</v>
      </c>
      <c r="D27" t="str">
        <f>'個人戦申込用（県協会）カーニバル２枚目'!F34&amp;" "&amp;B27</f>
        <v xml:space="preserve"> </v>
      </c>
      <c r="E27" t="str">
        <f>'個人戦申込用（県協会）カーニバル２枚目'!F35&amp;" "&amp;I27</f>
        <v xml:space="preserve"> </v>
      </c>
      <c r="H27">
        <f>'個人戦申込用（県協会）カーニバル２枚目'!C34</f>
        <v>0</v>
      </c>
      <c r="I27" t="str">
        <f>'個人戦申込用（県協会）カーニバル２枚目'!G35</f>
        <v/>
      </c>
      <c r="J27" t="str">
        <f>'個人戦申込用（県協会）カーニバル２枚目'!F34</f>
        <v/>
      </c>
      <c r="K27" t="str">
        <f>'個人戦申込用（県協会）カーニバル２枚目'!F35</f>
        <v/>
      </c>
      <c r="L27" t="str">
        <f>'個人戦申込用（県協会）カーニバル２枚目'!H34</f>
        <v/>
      </c>
      <c r="M27" t="str">
        <f>'個人戦申込用（県協会）カーニバル２枚目'!H35</f>
        <v/>
      </c>
      <c r="N27" s="1" t="str">
        <f>'個人戦申込用（県協会）カーニバル２枚目'!I34</f>
        <v xml:space="preserve"> </v>
      </c>
      <c r="O27" s="1" t="str">
        <f>'個人戦申込用（県協会）カーニバル２枚目'!I35</f>
        <v xml:space="preserve"> </v>
      </c>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4"/>
  </sheetPr>
  <dimension ref="A1:N86"/>
  <sheetViews>
    <sheetView showZeros="0" zoomScaleNormal="100" workbookViewId="0">
      <selection activeCell="E8" sqref="E8"/>
    </sheetView>
  </sheetViews>
  <sheetFormatPr defaultRowHeight="13.5"/>
  <cols>
    <col min="1" max="1" width="3.625" customWidth="1"/>
    <col min="2" max="2" width="14.375" customWidth="1"/>
    <col min="3" max="3" width="9.625" customWidth="1"/>
    <col min="4" max="4" width="4.375" style="129" customWidth="1"/>
    <col min="5" max="5" width="5.625" style="2" customWidth="1"/>
    <col min="6" max="6" width="13.125" customWidth="1"/>
    <col min="7" max="7" width="11.625" customWidth="1"/>
    <col min="8" max="8" width="9.625" customWidth="1"/>
    <col min="9" max="9" width="15.625" customWidth="1"/>
    <col min="10" max="10" width="45.625" customWidth="1"/>
    <col min="11" max="11" width="10.75" customWidth="1"/>
  </cols>
  <sheetData>
    <row r="1" spans="1:14" ht="21.75" thickBot="1">
      <c r="B1" s="251" t="s">
        <v>475</v>
      </c>
      <c r="C1" s="252">
        <v>29</v>
      </c>
      <c r="D1" s="250" t="s">
        <v>476</v>
      </c>
      <c r="I1" s="267" t="s">
        <v>496</v>
      </c>
      <c r="J1" s="277" t="str">
        <f>登録マスターデーター!D2</f>
        <v xml:space="preserve"> </v>
      </c>
      <c r="K1" s="112" t="s">
        <v>100</v>
      </c>
    </row>
    <row r="2" spans="1:14" ht="14.25" thickBot="1">
      <c r="C2" s="253" t="s">
        <v>477</v>
      </c>
      <c r="J2" s="273">
        <v>42826</v>
      </c>
      <c r="K2" s="271" t="s">
        <v>46</v>
      </c>
    </row>
    <row r="3" spans="1:14" ht="14.25" thickBot="1">
      <c r="B3" s="136" t="s">
        <v>99</v>
      </c>
      <c r="C3" s="599" t="str">
        <f>登録マスターデーター!M2</f>
        <v>コピー＆ペーストしてください</v>
      </c>
      <c r="D3" s="599"/>
      <c r="E3" s="599"/>
      <c r="F3" s="599"/>
      <c r="G3" s="600"/>
      <c r="H3" s="600"/>
      <c r="I3" s="136" t="s">
        <v>104</v>
      </c>
      <c r="J3" s="270" t="str">
        <f>IF(C8="","",VLOOKUP(C8,登録マスターデーター!$A$5:$AP$94,2,FALSE)&amp;"("&amp;VLOOKUP(C8,登録マスターデーター!$A$5:$AP$94,13,FALSE)&amp;")")</f>
        <v/>
      </c>
      <c r="K3" s="272">
        <v>42826</v>
      </c>
      <c r="L3" s="243" t="s">
        <v>208</v>
      </c>
    </row>
    <row r="4" spans="1:14">
      <c r="B4" s="137" t="s">
        <v>629</v>
      </c>
      <c r="C4" s="591" t="str">
        <f>IF(C7="","",VLOOKUP(C7,登録マスターデーター!$A$5:$AP$94,2,FALSE)&amp;"("&amp;VLOOKUP(C7,登録マスターデーター!$A$5:$AP$94,13,FALSE)&amp;")")</f>
        <v/>
      </c>
      <c r="D4" s="591"/>
      <c r="E4" s="591"/>
      <c r="F4" s="591"/>
      <c r="G4" s="594"/>
      <c r="H4" s="594"/>
      <c r="I4" s="137" t="s">
        <v>105</v>
      </c>
      <c r="J4" s="135" t="str">
        <f>IF(C8="","","〒"&amp;VLOOKUP(C8,登録マスターデーター!$A$5:$AP$94,28,FALSE)&amp;VLOOKUP(C8,登録マスターデーター!$A$5:$AP$94,30,FALSE))</f>
        <v/>
      </c>
      <c r="K4" s="139" t="s">
        <v>109</v>
      </c>
    </row>
    <row r="5" spans="1:14" ht="13.5" customHeight="1">
      <c r="B5" s="137" t="s">
        <v>630</v>
      </c>
      <c r="C5" s="601" t="str">
        <f>IF(C7="","","〒"&amp;VLOOKUP(C7,登録マスターデーター!$A$5:$AP$94,28,FALSE)&amp;VLOOKUP(C7,登録マスターデーター!$A$5:$AP$94,30,FALSE))</f>
        <v/>
      </c>
      <c r="D5" s="602"/>
      <c r="E5" s="602"/>
      <c r="F5" s="602"/>
      <c r="G5" s="603"/>
      <c r="H5" s="603"/>
      <c r="I5" s="584" t="s">
        <v>107</v>
      </c>
      <c r="J5" s="118" t="str">
        <f>IF(C8="","",VLOOKUP(C8,登録マスターデーター!$A$5:$AP$94,32,FALSE))</f>
        <v/>
      </c>
      <c r="K5" s="139" t="s">
        <v>109</v>
      </c>
    </row>
    <row r="6" spans="1:14" ht="13.5" customHeight="1" thickBot="1">
      <c r="B6" s="583" t="s">
        <v>631</v>
      </c>
      <c r="C6" s="604" t="str">
        <f>IF(C7="","",VLOOKUP(C7,登録マスターデーター!$A$5:$AP$94,32,FALSE))</f>
        <v/>
      </c>
      <c r="D6" s="605"/>
      <c r="E6" s="605"/>
      <c r="F6" s="605"/>
      <c r="G6" s="592"/>
      <c r="H6" s="592"/>
      <c r="I6" s="584" t="s">
        <v>106</v>
      </c>
      <c r="J6" s="118" t="str">
        <f>IF(C8="","",VLOOKUP(C8,登録マスターデーター!$A$5:$AP$94,34,FALSE))</f>
        <v/>
      </c>
      <c r="K6" s="139" t="s">
        <v>109</v>
      </c>
    </row>
    <row r="7" spans="1:14" ht="14.25" thickBot="1">
      <c r="B7" s="367" t="s">
        <v>632</v>
      </c>
      <c r="C7" s="371"/>
      <c r="F7" s="1"/>
      <c r="G7" s="1"/>
      <c r="I7" s="583" t="s">
        <v>108</v>
      </c>
      <c r="J7" s="122" t="str">
        <f>IF(C8="","",VLOOKUP(C8,登録マスターデーター!$A$5:$AQ$94,43,FALSE))</f>
        <v/>
      </c>
      <c r="K7" s="139" t="s">
        <v>109</v>
      </c>
    </row>
    <row r="8" spans="1:14">
      <c r="B8" s="368" t="s">
        <v>111</v>
      </c>
      <c r="C8" s="372"/>
      <c r="F8" s="606" t="s">
        <v>479</v>
      </c>
      <c r="G8" s="606"/>
      <c r="H8" s="606"/>
      <c r="I8" s="302" t="s">
        <v>495</v>
      </c>
      <c r="J8" s="303" t="str">
        <f>IF(C9="","",VLOOKUP(C9,登録マスターデーター!$A$5:$AP$94,2,FALSE)&amp;"("&amp;VLOOKUP(C9,登録マスターデーター!$A$5:$AP$94,13,FALSE)&amp;")")</f>
        <v/>
      </c>
    </row>
    <row r="9" spans="1:14" ht="14.25" thickBot="1">
      <c r="B9" s="369" t="s">
        <v>478</v>
      </c>
      <c r="C9" s="373"/>
      <c r="F9" s="607" t="s">
        <v>785</v>
      </c>
      <c r="G9" s="607"/>
      <c r="H9" s="608"/>
      <c r="I9" s="300" t="s">
        <v>619</v>
      </c>
      <c r="J9" s="301" t="str">
        <f>IF(C9="","",VLOOKUP(C9,登録マスターデーター!$A$5:$AQ$94,34,FALSE))</f>
        <v/>
      </c>
    </row>
    <row r="10" spans="1:14" ht="20.100000000000001" customHeight="1">
      <c r="A10" s="113" t="s">
        <v>101</v>
      </c>
      <c r="B10" s="114" t="s">
        <v>94</v>
      </c>
      <c r="C10" s="370" t="s">
        <v>95</v>
      </c>
      <c r="D10" s="207" t="s">
        <v>51</v>
      </c>
      <c r="E10" s="114" t="s">
        <v>96</v>
      </c>
      <c r="F10" s="114" t="s">
        <v>53</v>
      </c>
      <c r="G10" s="582" t="s">
        <v>179</v>
      </c>
      <c r="H10" s="114" t="s">
        <v>97</v>
      </c>
      <c r="I10" s="596" t="s">
        <v>98</v>
      </c>
      <c r="J10" s="597"/>
      <c r="K10" s="208" t="s">
        <v>103</v>
      </c>
    </row>
    <row r="11" spans="1:14" ht="14.1" customHeight="1">
      <c r="A11" s="115">
        <v>1</v>
      </c>
      <c r="B11" s="204" t="str">
        <f>IF(A11="","",VLOOKUP(A11,登録マスターデーター!$A$5:$AP$73,2,FALSE))</f>
        <v xml:space="preserve"> </v>
      </c>
      <c r="C11" s="202">
        <f>IF(A11="","",VLOOKUP(A11,登録マスターデーター!$A$5:$AP$73,4,FALSE))</f>
        <v>0</v>
      </c>
      <c r="D11" s="130">
        <f>IF(A11="","",VLOOKUP(A11,登録マスターデーター!$A$5:$AP$73,36,FALSE))</f>
        <v>0</v>
      </c>
      <c r="E11" s="132">
        <f>IF(A11="","",VLOOKUP(A11,登録マスターデーター!$A$5:$AP$73,25,FALSE))</f>
        <v>0</v>
      </c>
      <c r="F11" s="117">
        <f>IF(A11="","",VLOOKUP(A11,登録マスターデーター!$A$5:$AP$73,26,FALSE))</f>
        <v>0</v>
      </c>
      <c r="G11" s="266">
        <f>IF(A11="","",VLOOKUP(A11,登録マスターデーター!$A$5:$AP$73,32,FALSE))</f>
        <v>0</v>
      </c>
      <c r="H11" s="116">
        <f>IF(A11="","",VLOOKUP(A11,登録マスターデーター!$A$5:$AP$73,28,FALSE))</f>
        <v>0</v>
      </c>
      <c r="I11" s="594">
        <f>IF(A11="","",VLOOKUP(A11,登録マスターデーター!$A$5:$AP$73,30,FALSE))</f>
        <v>0</v>
      </c>
      <c r="J11" s="595"/>
      <c r="K11" s="209">
        <f>IF(A11="","",VLOOKUP(A11,登録マスターデーター!$A$5:$AP$73,38,FALSE))</f>
        <v>0</v>
      </c>
    </row>
    <row r="12" spans="1:14" ht="14.1" customHeight="1">
      <c r="A12" s="115">
        <v>2</v>
      </c>
      <c r="B12" s="204" t="str">
        <f>IF(A12="","",VLOOKUP(A12,登録マスターデーター!$A$5:$AP$73,2,FALSE))</f>
        <v xml:space="preserve"> </v>
      </c>
      <c r="C12" s="202">
        <f>IF(A12="","",VLOOKUP(A12,登録マスターデーター!$A$5:$AP$73,4,FALSE))</f>
        <v>0</v>
      </c>
      <c r="D12" s="130">
        <f>IF(A12="","",VLOOKUP(A12,登録マスターデーター!$A$5:$AP$73,36,FALSE))</f>
        <v>0</v>
      </c>
      <c r="E12" s="132">
        <f>IF(A12="","",VLOOKUP(A12,登録マスターデーター!$A$5:$AP$73,25,FALSE))</f>
        <v>0</v>
      </c>
      <c r="F12" s="117">
        <f>IF(A12="","",VLOOKUP(A12,登録マスターデーター!$A$5:$AP$73,26,FALSE))</f>
        <v>0</v>
      </c>
      <c r="G12" s="266">
        <f>IF(A12="","",VLOOKUP(A12,登録マスターデーター!$A$5:$AP$73,32,FALSE))</f>
        <v>0</v>
      </c>
      <c r="H12" s="116">
        <f>IF(A12="","",VLOOKUP(A12,登録マスターデーター!$A$5:$AP$73,28,FALSE))</f>
        <v>0</v>
      </c>
      <c r="I12" s="594">
        <f>IF(A12="","",VLOOKUP(A12,登録マスターデーター!$A$5:$AP$73,30,FALSE))</f>
        <v>0</v>
      </c>
      <c r="J12" s="595"/>
      <c r="K12" s="209">
        <f>IF(A12="","",VLOOKUP(A12,登録マスターデーター!$A$5:$AP$73,38,FALSE))</f>
        <v>0</v>
      </c>
      <c r="N12" s="304"/>
    </row>
    <row r="13" spans="1:14" ht="14.1" customHeight="1">
      <c r="A13" s="115">
        <v>3</v>
      </c>
      <c r="B13" s="204" t="str">
        <f>IF(A13="","",VLOOKUP(A13,登録マスターデーター!$A$5:$AP$73,2,FALSE))</f>
        <v xml:space="preserve"> </v>
      </c>
      <c r="C13" s="202">
        <f>IF(A13="","",VLOOKUP(A13,登録マスターデーター!$A$5:$AP$73,4,FALSE))</f>
        <v>0</v>
      </c>
      <c r="D13" s="130">
        <f>IF(A13="","",VLOOKUP(A13,登録マスターデーター!$A$5:$AP$73,36,FALSE))</f>
        <v>0</v>
      </c>
      <c r="E13" s="132">
        <f>IF(A13="","",VLOOKUP(A13,登録マスターデーター!$A$5:$AP$73,25,FALSE))</f>
        <v>0</v>
      </c>
      <c r="F13" s="117">
        <f>IF(A13="","",VLOOKUP(A13,登録マスターデーター!$A$5:$AP$73,26,FALSE))</f>
        <v>0</v>
      </c>
      <c r="G13" s="266">
        <f>IF(A13="","",VLOOKUP(A13,登録マスターデーター!$A$5:$AP$73,32,FALSE))</f>
        <v>0</v>
      </c>
      <c r="H13" s="116">
        <f>IF(A13="","",VLOOKUP(A13,登録マスターデーター!$A$5:$AP$73,28,FALSE))</f>
        <v>0</v>
      </c>
      <c r="I13" s="594">
        <f>IF(A13="","",VLOOKUP(A13,登録マスターデーター!$A$5:$AP$73,30,FALSE))</f>
        <v>0</v>
      </c>
      <c r="J13" s="595"/>
      <c r="K13" s="209">
        <f>IF(A13="","",VLOOKUP(A13,登録マスターデーター!$A$5:$AP$73,38,FALSE))</f>
        <v>0</v>
      </c>
    </row>
    <row r="14" spans="1:14" ht="14.1" customHeight="1">
      <c r="A14" s="115">
        <v>4</v>
      </c>
      <c r="B14" s="204" t="str">
        <f>IF(A14="","",VLOOKUP(A14,登録マスターデーター!$A$5:$AP$73,2,FALSE))</f>
        <v xml:space="preserve"> </v>
      </c>
      <c r="C14" s="202">
        <f>IF(A14="","",VLOOKUP(A14,登録マスターデーター!$A$5:$AP$73,4,FALSE))</f>
        <v>0</v>
      </c>
      <c r="D14" s="130">
        <f>IF(A14="","",VLOOKUP(A14,登録マスターデーター!$A$5:$AP$73,36,FALSE))</f>
        <v>0</v>
      </c>
      <c r="E14" s="132">
        <f>IF(A14="","",VLOOKUP(A14,登録マスターデーター!$A$5:$AP$73,25,FALSE))</f>
        <v>0</v>
      </c>
      <c r="F14" s="117">
        <f>IF(A14="","",VLOOKUP(A14,登録マスターデーター!$A$5:$AP$73,26,FALSE))</f>
        <v>0</v>
      </c>
      <c r="G14" s="266">
        <f>IF(A14="","",VLOOKUP(A14,登録マスターデーター!$A$5:$AP$73,32,FALSE))</f>
        <v>0</v>
      </c>
      <c r="H14" s="116">
        <f>IF(A14="","",VLOOKUP(A14,登録マスターデーター!$A$5:$AP$73,28,FALSE))</f>
        <v>0</v>
      </c>
      <c r="I14" s="594">
        <f>IF(A14="","",VLOOKUP(A14,登録マスターデーター!$A$5:$AP$73,30,FALSE))</f>
        <v>0</v>
      </c>
      <c r="J14" s="595"/>
      <c r="K14" s="209">
        <f>IF(A14="","",VLOOKUP(A14,登録マスターデーター!$A$5:$AP$73,38,FALSE))</f>
        <v>0</v>
      </c>
    </row>
    <row r="15" spans="1:14" ht="14.1" customHeight="1">
      <c r="A15" s="115">
        <v>5</v>
      </c>
      <c r="B15" s="204" t="str">
        <f>IF(A15="","",VLOOKUP(A15,登録マスターデーター!$A$5:$AP$73,2,FALSE))</f>
        <v xml:space="preserve"> </v>
      </c>
      <c r="C15" s="202">
        <f>IF(A15="","",VLOOKUP(A15,登録マスターデーター!$A$5:$AP$73,4,FALSE))</f>
        <v>0</v>
      </c>
      <c r="D15" s="130">
        <f>IF(A15="","",VLOOKUP(A15,登録マスターデーター!$A$5:$AP$73,36,FALSE))</f>
        <v>0</v>
      </c>
      <c r="E15" s="132">
        <f>IF(A15="","",VLOOKUP(A15,登録マスターデーター!$A$5:$AP$73,25,FALSE))</f>
        <v>0</v>
      </c>
      <c r="F15" s="117">
        <f>IF(A15="","",VLOOKUP(A15,登録マスターデーター!$A$5:$AP$73,26,FALSE))</f>
        <v>0</v>
      </c>
      <c r="G15" s="266">
        <f>IF(A15="","",VLOOKUP(A15,登録マスターデーター!$A$5:$AP$73,32,FALSE))</f>
        <v>0</v>
      </c>
      <c r="H15" s="116">
        <f>IF(A15="","",VLOOKUP(A15,登録マスターデーター!$A$5:$AP$73,28,FALSE))</f>
        <v>0</v>
      </c>
      <c r="I15" s="594">
        <f>IF(A15="","",VLOOKUP(A15,登録マスターデーター!$A$5:$AP$73,30,FALSE))</f>
        <v>0</v>
      </c>
      <c r="J15" s="595"/>
      <c r="K15" s="209">
        <f>IF(A15="","",VLOOKUP(A15,登録マスターデーター!$A$5:$AP$73,38,FALSE))</f>
        <v>0</v>
      </c>
    </row>
    <row r="16" spans="1:14" ht="14.1" customHeight="1">
      <c r="A16" s="115">
        <v>6</v>
      </c>
      <c r="B16" s="204" t="str">
        <f>IF(A16="","",VLOOKUP(A16,登録マスターデーター!$A$5:$AP$73,2,FALSE))</f>
        <v xml:space="preserve"> </v>
      </c>
      <c r="C16" s="202">
        <f>IF(A16="","",VLOOKUP(A16,登録マスターデーター!$A$5:$AP$73,4,FALSE))</f>
        <v>0</v>
      </c>
      <c r="D16" s="130">
        <f>IF(A16="","",VLOOKUP(A16,登録マスターデーター!$A$5:$AP$73,36,FALSE))</f>
        <v>0</v>
      </c>
      <c r="E16" s="132">
        <f>IF(A16="","",VLOOKUP(A16,登録マスターデーター!$A$5:$AP$73,25,FALSE))</f>
        <v>0</v>
      </c>
      <c r="F16" s="117">
        <f>IF(A16="","",VLOOKUP(A16,登録マスターデーター!$A$5:$AP$73,26,FALSE))</f>
        <v>0</v>
      </c>
      <c r="G16" s="266">
        <f>IF(A16="","",VLOOKUP(A16,登録マスターデーター!$A$5:$AP$73,32,FALSE))</f>
        <v>0</v>
      </c>
      <c r="H16" s="116">
        <f>IF(A16="","",VLOOKUP(A16,登録マスターデーター!$A$5:$AP$73,28,FALSE))</f>
        <v>0</v>
      </c>
      <c r="I16" s="594">
        <f>IF(A16="","",VLOOKUP(A16,登録マスターデーター!$A$5:$AP$73,30,FALSE))</f>
        <v>0</v>
      </c>
      <c r="J16" s="595"/>
      <c r="K16" s="209">
        <f>IF(A16="","",VLOOKUP(A16,登録マスターデーター!$A$5:$AP$73,38,FALSE))</f>
        <v>0</v>
      </c>
    </row>
    <row r="17" spans="1:11" ht="14.1" customHeight="1">
      <c r="A17" s="115">
        <v>7</v>
      </c>
      <c r="B17" s="204" t="str">
        <f>IF(A17="","",VLOOKUP(A17,登録マスターデーター!$A$5:$AP$73,2,FALSE))</f>
        <v xml:space="preserve"> </v>
      </c>
      <c r="C17" s="202">
        <f>IF(A17="","",VLOOKUP(A17,登録マスターデーター!$A$5:$AP$73,4,FALSE))</f>
        <v>0</v>
      </c>
      <c r="D17" s="130">
        <f>IF(A17="","",VLOOKUP(A17,登録マスターデーター!$A$5:$AP$73,36,FALSE))</f>
        <v>0</v>
      </c>
      <c r="E17" s="132">
        <f>IF(A17="","",VLOOKUP(A17,登録マスターデーター!$A$5:$AP$73,25,FALSE))</f>
        <v>0</v>
      </c>
      <c r="F17" s="117">
        <f>IF(A17="","",VLOOKUP(A17,登録マスターデーター!$A$5:$AP$73,26,FALSE))</f>
        <v>0</v>
      </c>
      <c r="G17" s="266">
        <f>IF(A17="","",VLOOKUP(A17,登録マスターデーター!$A$5:$AP$73,32,FALSE))</f>
        <v>0</v>
      </c>
      <c r="H17" s="116">
        <f>IF(A17="","",VLOOKUP(A17,登録マスターデーター!$A$5:$AP$73,28,FALSE))</f>
        <v>0</v>
      </c>
      <c r="I17" s="594">
        <f>IF(A17="","",VLOOKUP(A17,登録マスターデーター!$A$5:$AP$73,30,FALSE))</f>
        <v>0</v>
      </c>
      <c r="J17" s="595"/>
      <c r="K17" s="209">
        <f>IF(A17="","",VLOOKUP(A17,登録マスターデーター!$A$5:$AP$73,38,FALSE))</f>
        <v>0</v>
      </c>
    </row>
    <row r="18" spans="1:11" ht="14.1" customHeight="1">
      <c r="A18" s="115">
        <v>8</v>
      </c>
      <c r="B18" s="204" t="str">
        <f>IF(A18="","",VLOOKUP(A18,登録マスターデーター!$A$5:$AP$73,2,FALSE))</f>
        <v xml:space="preserve"> </v>
      </c>
      <c r="C18" s="202">
        <f>IF(A18="","",VLOOKUP(A18,登録マスターデーター!$A$5:$AP$73,4,FALSE))</f>
        <v>0</v>
      </c>
      <c r="D18" s="130">
        <f>IF(A18="","",VLOOKUP(A18,登録マスターデーター!$A$5:$AP$73,36,FALSE))</f>
        <v>0</v>
      </c>
      <c r="E18" s="132">
        <f>IF(A18="","",VLOOKUP(A18,登録マスターデーター!$A$5:$AP$73,25,FALSE))</f>
        <v>0</v>
      </c>
      <c r="F18" s="117">
        <f>IF(A18="","",VLOOKUP(A18,登録マスターデーター!$A$5:$AP$73,26,FALSE))</f>
        <v>0</v>
      </c>
      <c r="G18" s="266">
        <f>IF(A18="","",VLOOKUP(A18,登録マスターデーター!$A$5:$AP$73,32,FALSE))</f>
        <v>0</v>
      </c>
      <c r="H18" s="116">
        <f>IF(A18="","",VLOOKUP(A18,登録マスターデーター!$A$5:$AP$73,28,FALSE))</f>
        <v>0</v>
      </c>
      <c r="I18" s="594">
        <f>IF(A18="","",VLOOKUP(A18,登録マスターデーター!$A$5:$AP$73,30,FALSE))</f>
        <v>0</v>
      </c>
      <c r="J18" s="595"/>
      <c r="K18" s="209">
        <f>IF(A18="","",VLOOKUP(A18,登録マスターデーター!$A$5:$AP$73,38,FALSE))</f>
        <v>0</v>
      </c>
    </row>
    <row r="19" spans="1:11" ht="14.1" customHeight="1">
      <c r="A19" s="115">
        <v>9</v>
      </c>
      <c r="B19" s="204" t="str">
        <f>IF(A19="","",VLOOKUP(A19,登録マスターデーター!$A$5:$AP$73,2,FALSE))</f>
        <v xml:space="preserve"> </v>
      </c>
      <c r="C19" s="202">
        <f>IF(A19="","",VLOOKUP(A19,登録マスターデーター!$A$5:$AP$73,4,FALSE))</f>
        <v>0</v>
      </c>
      <c r="D19" s="130">
        <f>IF(A19="","",VLOOKUP(A19,登録マスターデーター!$A$5:$AP$73,36,FALSE))</f>
        <v>0</v>
      </c>
      <c r="E19" s="132">
        <f>IF(A19="","",VLOOKUP(A19,登録マスターデーター!$A$5:$AP$73,25,FALSE))</f>
        <v>0</v>
      </c>
      <c r="F19" s="117">
        <f>IF(A19="","",VLOOKUP(A19,登録マスターデーター!$A$5:$AP$73,26,FALSE))</f>
        <v>0</v>
      </c>
      <c r="G19" s="266">
        <f>IF(A19="","",VLOOKUP(A19,登録マスターデーター!$A$5:$AP$73,32,FALSE))</f>
        <v>0</v>
      </c>
      <c r="H19" s="116">
        <f>IF(A19="","",VLOOKUP(A19,登録マスターデーター!$A$5:$AP$73,28,FALSE))</f>
        <v>0</v>
      </c>
      <c r="I19" s="594">
        <f>IF(A19="","",VLOOKUP(A19,登録マスターデーター!$A$5:$AP$73,30,FALSE))</f>
        <v>0</v>
      </c>
      <c r="J19" s="595"/>
      <c r="K19" s="209">
        <f>IF(A19="","",VLOOKUP(A19,登録マスターデーター!$A$5:$AP$73,38,FALSE))</f>
        <v>0</v>
      </c>
    </row>
    <row r="20" spans="1:11" ht="14.1" customHeight="1">
      <c r="A20" s="115">
        <v>10</v>
      </c>
      <c r="B20" s="204" t="str">
        <f>IF(A20="","",VLOOKUP(A20,登録マスターデーター!$A$5:$AP$73,2,FALSE))</f>
        <v xml:space="preserve"> </v>
      </c>
      <c r="C20" s="202">
        <f>IF(A20="","",VLOOKUP(A20,登録マスターデーター!$A$5:$AP$73,4,FALSE))</f>
        <v>0</v>
      </c>
      <c r="D20" s="130">
        <f>IF(A20="","",VLOOKUP(A20,登録マスターデーター!$A$5:$AP$73,36,FALSE))</f>
        <v>0</v>
      </c>
      <c r="E20" s="132">
        <f>IF(A20="","",VLOOKUP(A20,登録マスターデーター!$A$5:$AP$73,25,FALSE))</f>
        <v>0</v>
      </c>
      <c r="F20" s="117">
        <f>IF(A20="","",VLOOKUP(A20,登録マスターデーター!$A$5:$AP$73,26,FALSE))</f>
        <v>0</v>
      </c>
      <c r="G20" s="266">
        <f>IF(A20="","",VLOOKUP(A20,登録マスターデーター!$A$5:$AP$73,32,FALSE))</f>
        <v>0</v>
      </c>
      <c r="H20" s="116">
        <f>IF(A20="","",VLOOKUP(A20,登録マスターデーター!$A$5:$AP$73,28,FALSE))</f>
        <v>0</v>
      </c>
      <c r="I20" s="594">
        <f>IF(A20="","",VLOOKUP(A20,登録マスターデーター!$A$5:$AP$73,30,FALSE))</f>
        <v>0</v>
      </c>
      <c r="J20" s="595"/>
      <c r="K20" s="209">
        <f>IF(A20="","",VLOOKUP(A20,登録マスターデーター!$A$5:$AP$73,38,FALSE))</f>
        <v>0</v>
      </c>
    </row>
    <row r="21" spans="1:11" ht="14.1" customHeight="1">
      <c r="A21" s="115">
        <v>11</v>
      </c>
      <c r="B21" s="204" t="str">
        <f>IF(A21="","",VLOOKUP(A21,登録マスターデーター!$A$5:$AP$73,2,FALSE))</f>
        <v xml:space="preserve"> </v>
      </c>
      <c r="C21" s="202">
        <f>IF(A21="","",VLOOKUP(A21,登録マスターデーター!$A$5:$AP$73,4,FALSE))</f>
        <v>0</v>
      </c>
      <c r="D21" s="130">
        <f>IF(A21="","",VLOOKUP(A21,登録マスターデーター!$A$5:$AP$73,36,FALSE))</f>
        <v>0</v>
      </c>
      <c r="E21" s="132">
        <f>IF(A21="","",VLOOKUP(A21,登録マスターデーター!$A$5:$AP$73,25,FALSE))</f>
        <v>0</v>
      </c>
      <c r="F21" s="117">
        <f>IF(A21="","",VLOOKUP(A21,登録マスターデーター!$A$5:$AP$73,26,FALSE))</f>
        <v>0</v>
      </c>
      <c r="G21" s="266">
        <f>IF(A21="","",VLOOKUP(A21,登録マスターデーター!$A$5:$AP$73,32,FALSE))</f>
        <v>0</v>
      </c>
      <c r="H21" s="116">
        <f>IF(A21="","",VLOOKUP(A21,登録マスターデーター!$A$5:$AP$73,28,FALSE))</f>
        <v>0</v>
      </c>
      <c r="I21" s="594">
        <f>IF(A21="","",VLOOKUP(A21,登録マスターデーター!$A$5:$AP$73,30,FALSE))</f>
        <v>0</v>
      </c>
      <c r="J21" s="595"/>
      <c r="K21" s="209">
        <f>IF(A21="","",VLOOKUP(A21,登録マスターデーター!$A$5:$AP$73,38,FALSE))</f>
        <v>0</v>
      </c>
    </row>
    <row r="22" spans="1:11" ht="14.1" customHeight="1">
      <c r="A22" s="115">
        <v>12</v>
      </c>
      <c r="B22" s="204" t="str">
        <f>IF(A22="","",VLOOKUP(A22,登録マスターデーター!$A$5:$AP$73,2,FALSE))</f>
        <v xml:space="preserve"> </v>
      </c>
      <c r="C22" s="202">
        <f>IF(A22="","",VLOOKUP(A22,登録マスターデーター!$A$5:$AP$73,4,FALSE))</f>
        <v>0</v>
      </c>
      <c r="D22" s="130">
        <f>IF(A22="","",VLOOKUP(A22,登録マスターデーター!$A$5:$AP$73,36,FALSE))</f>
        <v>0</v>
      </c>
      <c r="E22" s="132">
        <f>IF(A22="","",VLOOKUP(A22,登録マスターデーター!$A$5:$AP$73,25,FALSE))</f>
        <v>0</v>
      </c>
      <c r="F22" s="117">
        <f>IF(A22="","",VLOOKUP(A22,登録マスターデーター!$A$5:$AP$73,26,FALSE))</f>
        <v>0</v>
      </c>
      <c r="G22" s="266">
        <f>IF(A22="","",VLOOKUP(A22,登録マスターデーター!$A$5:$AP$73,32,FALSE))</f>
        <v>0</v>
      </c>
      <c r="H22" s="116">
        <f>IF(A22="","",VLOOKUP(A22,登録マスターデーター!$A$5:$AP$73,28,FALSE))</f>
        <v>0</v>
      </c>
      <c r="I22" s="594">
        <f>IF(A22="","",VLOOKUP(A22,登録マスターデーター!$A$5:$AP$73,30,FALSE))</f>
        <v>0</v>
      </c>
      <c r="J22" s="595"/>
      <c r="K22" s="209">
        <f>IF(A22="","",VLOOKUP(A22,登録マスターデーター!$A$5:$AP$73,38,FALSE))</f>
        <v>0</v>
      </c>
    </row>
    <row r="23" spans="1:11" ht="14.1" customHeight="1">
      <c r="A23" s="115">
        <v>13</v>
      </c>
      <c r="B23" s="205" t="str">
        <f>IF(A23="","",VLOOKUP(A23,登録マスターデーター!$A$5:$AP$73,2,FALSE))</f>
        <v xml:space="preserve"> </v>
      </c>
      <c r="C23" s="202">
        <f>IF(A23="","",VLOOKUP(A23,登録マスターデーター!$A$5:$AP$73,4,FALSE))</f>
        <v>0</v>
      </c>
      <c r="D23" s="130">
        <f>IF(A23="","",VLOOKUP(A23,登録マスターデーター!$A$5:$AP$73,36,FALSE))</f>
        <v>0</v>
      </c>
      <c r="E23" s="132">
        <f>IF(A23="","",VLOOKUP(A23,登録マスターデーター!$A$5:$AP$73,25,FALSE))</f>
        <v>0</v>
      </c>
      <c r="F23" s="117">
        <f>IF(A23="","",VLOOKUP(A23,登録マスターデーター!$A$5:$AP$73,26,FALSE))</f>
        <v>0</v>
      </c>
      <c r="G23" s="266">
        <f>IF(A23="","",VLOOKUP(A23,登録マスターデーター!$A$5:$AP$73,32,FALSE))</f>
        <v>0</v>
      </c>
      <c r="H23" s="116">
        <f>IF(A23="","",VLOOKUP(A23,登録マスターデーター!$A$5:$AP$73,28,FALSE))</f>
        <v>0</v>
      </c>
      <c r="I23" s="594">
        <f>IF(A23="","",VLOOKUP(A23,登録マスターデーター!$A$5:$AP$73,30,FALSE))</f>
        <v>0</v>
      </c>
      <c r="J23" s="595"/>
      <c r="K23" s="209">
        <f>IF(A23="","",VLOOKUP(A23,登録マスターデーター!$A$5:$AP$73,38,FALSE))</f>
        <v>0</v>
      </c>
    </row>
    <row r="24" spans="1:11" ht="14.1" customHeight="1">
      <c r="A24" s="115">
        <v>14</v>
      </c>
      <c r="B24" s="204" t="str">
        <f>IF(A24="","",VLOOKUP(A24,登録マスターデーター!$A$5:$AP$73,2,FALSE))</f>
        <v xml:space="preserve"> </v>
      </c>
      <c r="C24" s="202">
        <f>IF(A24="","",VLOOKUP(A24,登録マスターデーター!$A$5:$AP$73,4,FALSE))</f>
        <v>0</v>
      </c>
      <c r="D24" s="130">
        <f>IF(A24="","",VLOOKUP(A24,登録マスターデーター!$A$5:$AP$73,36,FALSE))</f>
        <v>0</v>
      </c>
      <c r="E24" s="132">
        <f>IF(A24="","",VLOOKUP(A24,登録マスターデーター!$A$5:$AP$73,25,FALSE))</f>
        <v>0</v>
      </c>
      <c r="F24" s="117">
        <f>IF(A24="","",VLOOKUP(A24,登録マスターデーター!$A$5:$AP$73,26,FALSE))</f>
        <v>0</v>
      </c>
      <c r="G24" s="266">
        <f>IF(A24="","",VLOOKUP(A24,登録マスターデーター!$A$5:$AP$73,32,FALSE))</f>
        <v>0</v>
      </c>
      <c r="H24" s="116">
        <f>IF(A24="","",VLOOKUP(A24,登録マスターデーター!$A$5:$AP$73,28,FALSE))</f>
        <v>0</v>
      </c>
      <c r="I24" s="594">
        <f>IF(A24="","",VLOOKUP(A24,登録マスターデーター!$A$5:$AP$73,30,FALSE))</f>
        <v>0</v>
      </c>
      <c r="J24" s="595"/>
      <c r="K24" s="209">
        <f>IF(A24="","",VLOOKUP(A24,登録マスターデーター!$A$5:$AP$73,38,FALSE))</f>
        <v>0</v>
      </c>
    </row>
    <row r="25" spans="1:11" ht="14.1" customHeight="1">
      <c r="A25" s="115">
        <v>15</v>
      </c>
      <c r="B25" s="204" t="str">
        <f>IF(A25="","",VLOOKUP(A25,登録マスターデーター!$A$5:$AP$73,2,FALSE))</f>
        <v xml:space="preserve"> </v>
      </c>
      <c r="C25" s="202">
        <f>IF(A25="","",VLOOKUP(A25,登録マスターデーター!$A$5:$AP$73,4,FALSE))</f>
        <v>0</v>
      </c>
      <c r="D25" s="130">
        <f>IF(A25="","",VLOOKUP(A25,登録マスターデーター!$A$5:$AP$73,36,FALSE))</f>
        <v>0</v>
      </c>
      <c r="E25" s="132">
        <f>IF(A25="","",VLOOKUP(A25,登録マスターデーター!$A$5:$AP$73,25,FALSE))</f>
        <v>0</v>
      </c>
      <c r="F25" s="117">
        <f>IF(A25="","",VLOOKUP(A25,登録マスターデーター!$A$5:$AP$73,26,FALSE))</f>
        <v>0</v>
      </c>
      <c r="G25" s="266">
        <f>IF(A25="","",VLOOKUP(A25,登録マスターデーター!$A$5:$AP$73,32,FALSE))</f>
        <v>0</v>
      </c>
      <c r="H25" s="116">
        <f>IF(A25="","",VLOOKUP(A25,登録マスターデーター!$A$5:$AP$73,28,FALSE))</f>
        <v>0</v>
      </c>
      <c r="I25" s="594">
        <f>IF(A25="","",VLOOKUP(A25,登録マスターデーター!$A$5:$AP$73,30,FALSE))</f>
        <v>0</v>
      </c>
      <c r="J25" s="595"/>
      <c r="K25" s="209">
        <f>IF(A25="","",VLOOKUP(A25,登録マスターデーター!$A$5:$AP$73,38,FALSE))</f>
        <v>0</v>
      </c>
    </row>
    <row r="26" spans="1:11" ht="14.1" customHeight="1">
      <c r="A26" s="115">
        <v>16</v>
      </c>
      <c r="B26" s="204" t="str">
        <f>IF(A26="","",VLOOKUP(A26,登録マスターデーター!$A$5:$AP$73,2,FALSE))</f>
        <v xml:space="preserve"> </v>
      </c>
      <c r="C26" s="202">
        <f>IF(A26="","",VLOOKUP(A26,登録マスターデーター!$A$5:$AP$73,4,FALSE))</f>
        <v>0</v>
      </c>
      <c r="D26" s="130">
        <f>IF(A26="","",VLOOKUP(A26,登録マスターデーター!$A$5:$AP$73,36,FALSE))</f>
        <v>0</v>
      </c>
      <c r="E26" s="132">
        <f>IF(A26="","",VLOOKUP(A26,登録マスターデーター!$A$5:$AP$73,25,FALSE))</f>
        <v>0</v>
      </c>
      <c r="F26" s="117">
        <f>IF(A26="","",VLOOKUP(A26,登録マスターデーター!$A$5:$AP$73,26,FALSE))</f>
        <v>0</v>
      </c>
      <c r="G26" s="266">
        <f>IF(A26="","",VLOOKUP(A26,登録マスターデーター!$A$5:$AP$73,32,FALSE))</f>
        <v>0</v>
      </c>
      <c r="H26" s="116">
        <f>IF(A26="","",VLOOKUP(A26,登録マスターデーター!$A$5:$AP$73,28,FALSE))</f>
        <v>0</v>
      </c>
      <c r="I26" s="594">
        <f>IF(A26="","",VLOOKUP(A26,登録マスターデーター!$A$5:$AP$73,30,FALSE))</f>
        <v>0</v>
      </c>
      <c r="J26" s="595"/>
      <c r="K26" s="209">
        <f>IF(A26="","",VLOOKUP(A26,登録マスターデーター!$A$5:$AP$73,38,FALSE))</f>
        <v>0</v>
      </c>
    </row>
    <row r="27" spans="1:11" ht="14.1" customHeight="1">
      <c r="A27" s="115">
        <v>17</v>
      </c>
      <c r="B27" s="204" t="str">
        <f>IF(A27="","",VLOOKUP(A27,登録マスターデーター!$A$5:$AP$73,2,FALSE))</f>
        <v xml:space="preserve"> </v>
      </c>
      <c r="C27" s="202">
        <f>IF(A27="","",VLOOKUP(A27,登録マスターデーター!$A$5:$AP$73,4,FALSE))</f>
        <v>0</v>
      </c>
      <c r="D27" s="130">
        <f>IF(A27="","",VLOOKUP(A27,登録マスターデーター!$A$5:$AP$73,36,FALSE))</f>
        <v>0</v>
      </c>
      <c r="E27" s="132">
        <f>IF(A27="","",VLOOKUP(A27,登録マスターデーター!$A$5:$AP$73,25,FALSE))</f>
        <v>0</v>
      </c>
      <c r="F27" s="117">
        <f>IF(A27="","",VLOOKUP(A27,登録マスターデーター!$A$5:$AP$73,26,FALSE))</f>
        <v>0</v>
      </c>
      <c r="G27" s="266">
        <f>IF(A27="","",VLOOKUP(A27,登録マスターデーター!$A$5:$AP$73,32,FALSE))</f>
        <v>0</v>
      </c>
      <c r="H27" s="116">
        <f>IF(A27="","",VLOOKUP(A27,登録マスターデーター!$A$5:$AP$73,28,FALSE))</f>
        <v>0</v>
      </c>
      <c r="I27" s="594">
        <f>IF(A27="","",VLOOKUP(A27,登録マスターデーター!$A$5:$AP$73,30,FALSE))</f>
        <v>0</v>
      </c>
      <c r="J27" s="595"/>
      <c r="K27" s="209">
        <f>IF(A27="","",VLOOKUP(A27,登録マスターデーター!$A$5:$AP$73,38,FALSE))</f>
        <v>0</v>
      </c>
    </row>
    <row r="28" spans="1:11" ht="14.1" customHeight="1">
      <c r="A28" s="115">
        <v>18</v>
      </c>
      <c r="B28" s="204" t="str">
        <f>IF(A28="","",VLOOKUP(A28,登録マスターデーター!$A$5:$AP$73,2,FALSE))</f>
        <v xml:space="preserve"> </v>
      </c>
      <c r="C28" s="202">
        <f>IF(A28="","",VLOOKUP(A28,登録マスターデーター!$A$5:$AP$73,4,FALSE))</f>
        <v>0</v>
      </c>
      <c r="D28" s="130">
        <f>IF(A28="","",VLOOKUP(A28,登録マスターデーター!$A$5:$AP$73,36,FALSE))</f>
        <v>0</v>
      </c>
      <c r="E28" s="132">
        <f>IF(A28="","",VLOOKUP(A28,登録マスターデーター!$A$5:$AP$73,25,FALSE))</f>
        <v>0</v>
      </c>
      <c r="F28" s="117">
        <f>IF(A28="","",VLOOKUP(A28,登録マスターデーター!$A$5:$AP$73,26,FALSE))</f>
        <v>0</v>
      </c>
      <c r="G28" s="266">
        <f>IF(A28="","",VLOOKUP(A28,登録マスターデーター!$A$5:$AP$73,32,FALSE))</f>
        <v>0</v>
      </c>
      <c r="H28" s="116">
        <f>IF(A28="","",VLOOKUP(A28,登録マスターデーター!$A$5:$AP$73,28,FALSE))</f>
        <v>0</v>
      </c>
      <c r="I28" s="594">
        <f>IF(A28="","",VLOOKUP(A28,登録マスターデーター!$A$5:$AP$73,30,FALSE))</f>
        <v>0</v>
      </c>
      <c r="J28" s="595"/>
      <c r="K28" s="209">
        <f>IF(A28="","",VLOOKUP(A28,登録マスターデーター!$A$5:$AP$73,38,FALSE))</f>
        <v>0</v>
      </c>
    </row>
    <row r="29" spans="1:11" ht="14.1" customHeight="1">
      <c r="A29" s="115">
        <v>19</v>
      </c>
      <c r="B29" s="204" t="str">
        <f>IF(A29="","",VLOOKUP(A29,登録マスターデーター!$A$5:$AP$73,2,FALSE))</f>
        <v xml:space="preserve"> </v>
      </c>
      <c r="C29" s="202">
        <f>IF(A29="","",VLOOKUP(A29,登録マスターデーター!$A$5:$AP$73,4,FALSE))</f>
        <v>0</v>
      </c>
      <c r="D29" s="130">
        <f>IF(A29="","",VLOOKUP(A29,登録マスターデーター!$A$5:$AP$73,36,FALSE))</f>
        <v>0</v>
      </c>
      <c r="E29" s="132">
        <f>IF(A29="","",VLOOKUP(A29,登録マスターデーター!$A$5:$AP$73,25,FALSE))</f>
        <v>0</v>
      </c>
      <c r="F29" s="117">
        <f>IF(A29="","",VLOOKUP(A29,登録マスターデーター!$A$5:$AP$73,26,FALSE))</f>
        <v>0</v>
      </c>
      <c r="G29" s="266">
        <f>IF(A29="","",VLOOKUP(A29,登録マスターデーター!$A$5:$AP$73,32,FALSE))</f>
        <v>0</v>
      </c>
      <c r="H29" s="116">
        <f>IF(A29="","",VLOOKUP(A29,登録マスターデーター!$A$5:$AP$73,28,FALSE))</f>
        <v>0</v>
      </c>
      <c r="I29" s="594">
        <f>IF(A29="","",VLOOKUP(A29,登録マスターデーター!$A$5:$AP$73,30,FALSE))</f>
        <v>0</v>
      </c>
      <c r="J29" s="595"/>
      <c r="K29" s="209">
        <f>IF(A29="","",VLOOKUP(A29,登録マスターデーター!$A$5:$AP$73,38,FALSE))</f>
        <v>0</v>
      </c>
    </row>
    <row r="30" spans="1:11" ht="14.1" customHeight="1">
      <c r="A30" s="115">
        <v>20</v>
      </c>
      <c r="B30" s="204" t="str">
        <f>IF(A30="","",VLOOKUP(A30,登録マスターデーター!$A$5:$AP$73,2,FALSE))</f>
        <v xml:space="preserve"> </v>
      </c>
      <c r="C30" s="202">
        <f>IF(A30="","",VLOOKUP(A30,登録マスターデーター!$A$5:$AP$73,4,FALSE))</f>
        <v>0</v>
      </c>
      <c r="D30" s="130">
        <f>IF(A30="","",VLOOKUP(A30,登録マスターデーター!$A$5:$AP$73,36,FALSE))</f>
        <v>0</v>
      </c>
      <c r="E30" s="132">
        <f>IF(A30="","",VLOOKUP(A30,登録マスターデーター!$A$5:$AP$73,25,FALSE))</f>
        <v>0</v>
      </c>
      <c r="F30" s="117">
        <f>IF(A30="","",VLOOKUP(A30,登録マスターデーター!$A$5:$AP$73,26,FALSE))</f>
        <v>0</v>
      </c>
      <c r="G30" s="266">
        <f>IF(A30="","",VLOOKUP(A30,登録マスターデーター!$A$5:$AP$73,32,FALSE))</f>
        <v>0</v>
      </c>
      <c r="H30" s="116">
        <f>IF(A30="","",VLOOKUP(A30,登録マスターデーター!$A$5:$AP$73,28,FALSE))</f>
        <v>0</v>
      </c>
      <c r="I30" s="594">
        <f>IF(A30="","",VLOOKUP(A30,登録マスターデーター!$A$5:$AP$73,30,FALSE))</f>
        <v>0</v>
      </c>
      <c r="J30" s="595"/>
      <c r="K30" s="209">
        <f>IF(A30="","",VLOOKUP(A30,登録マスターデーター!$A$5:$AP$73,38,FALSE))</f>
        <v>0</v>
      </c>
    </row>
    <row r="31" spans="1:11" ht="14.1" customHeight="1">
      <c r="A31" s="115">
        <v>21</v>
      </c>
      <c r="B31" s="204" t="str">
        <f>IF(A31="","",VLOOKUP(A31,登録マスターデーター!$A$5:$AP$73,2,FALSE))</f>
        <v xml:space="preserve"> </v>
      </c>
      <c r="C31" s="202">
        <f>IF(A31="","",VLOOKUP(A31,登録マスターデーター!$A$5:$AP$73,4,FALSE))</f>
        <v>0</v>
      </c>
      <c r="D31" s="130">
        <f>IF(A31="","",VLOOKUP(A31,登録マスターデーター!$A$5:$AP$73,36,FALSE))</f>
        <v>0</v>
      </c>
      <c r="E31" s="132">
        <f>IF(A31="","",VLOOKUP(A31,登録マスターデーター!$A$5:$AP$73,25,FALSE))</f>
        <v>0</v>
      </c>
      <c r="F31" s="117">
        <f>IF(A31="","",VLOOKUP(A31,登録マスターデーター!$A$5:$AP$73,26,FALSE))</f>
        <v>0</v>
      </c>
      <c r="G31" s="266">
        <f>IF(A31="","",VLOOKUP(A31,登録マスターデーター!$A$5:$AP$73,32,FALSE))</f>
        <v>0</v>
      </c>
      <c r="H31" s="116">
        <f>IF(A31="","",VLOOKUP(A31,登録マスターデーター!$A$5:$AP$73,28,FALSE))</f>
        <v>0</v>
      </c>
      <c r="I31" s="594">
        <f>IF(A31="","",VLOOKUP(A31,登録マスターデーター!$A$5:$AP$73,30,FALSE))</f>
        <v>0</v>
      </c>
      <c r="J31" s="595"/>
      <c r="K31" s="209">
        <f>IF(A31="","",VLOOKUP(A31,登録マスターデーター!$A$5:$AP$73,38,FALSE))</f>
        <v>0</v>
      </c>
    </row>
    <row r="32" spans="1:11" ht="14.1" customHeight="1">
      <c r="A32" s="115">
        <v>22</v>
      </c>
      <c r="B32" s="204" t="str">
        <f>IF(A32="","",VLOOKUP(A32,登録マスターデーター!$A$5:$AP$73,2,FALSE))</f>
        <v xml:space="preserve"> </v>
      </c>
      <c r="C32" s="202">
        <f>IF(A32="","",VLOOKUP(A32,登録マスターデーター!$A$5:$AP$73,4,FALSE))</f>
        <v>0</v>
      </c>
      <c r="D32" s="130">
        <f>IF(A32="","",VLOOKUP(A32,登録マスターデーター!$A$5:$AP$73,36,FALSE))</f>
        <v>0</v>
      </c>
      <c r="E32" s="132">
        <f>IF(A32="","",VLOOKUP(A32,登録マスターデーター!$A$5:$AP$73,25,FALSE))</f>
        <v>0</v>
      </c>
      <c r="F32" s="117">
        <f>IF(A32="","",VLOOKUP(A32,登録マスターデーター!$A$5:$AP$73,26,FALSE))</f>
        <v>0</v>
      </c>
      <c r="G32" s="266">
        <f>IF(A32="","",VLOOKUP(A32,登録マスターデーター!$A$5:$AP$73,32,FALSE))</f>
        <v>0</v>
      </c>
      <c r="H32" s="116">
        <f>IF(A32="","",VLOOKUP(A32,登録マスターデーター!$A$5:$AP$73,28,FALSE))</f>
        <v>0</v>
      </c>
      <c r="I32" s="594">
        <f>IF(A32="","",VLOOKUP(A32,登録マスターデーター!$A$5:$AP$73,30,FALSE))</f>
        <v>0</v>
      </c>
      <c r="J32" s="595"/>
      <c r="K32" s="209">
        <f>IF(A32="","",VLOOKUP(A32,登録マスターデーター!$A$5:$AP$73,38,FALSE))</f>
        <v>0</v>
      </c>
    </row>
    <row r="33" spans="1:11" ht="14.1" customHeight="1">
      <c r="A33" s="115">
        <v>23</v>
      </c>
      <c r="B33" s="204" t="str">
        <f>IF(A33="","",VLOOKUP(A33,登録マスターデーター!$A$5:$AP$73,2,FALSE))</f>
        <v xml:space="preserve"> </v>
      </c>
      <c r="C33" s="202">
        <f>IF(A33="","",VLOOKUP(A33,登録マスターデーター!$A$5:$AP$73,4,FALSE))</f>
        <v>0</v>
      </c>
      <c r="D33" s="130">
        <f>IF(A33="","",VLOOKUP(A33,登録マスターデーター!$A$5:$AP$73,36,FALSE))</f>
        <v>0</v>
      </c>
      <c r="E33" s="132">
        <f>IF(A33="","",VLOOKUP(A33,登録マスターデーター!$A$5:$AP$73,25,FALSE))</f>
        <v>0</v>
      </c>
      <c r="F33" s="117">
        <f>IF(A33="","",VLOOKUP(A33,登録マスターデーター!$A$5:$AP$73,26,FALSE))</f>
        <v>0</v>
      </c>
      <c r="G33" s="266">
        <f>IF(A33="","",VLOOKUP(A33,登録マスターデーター!$A$5:$AP$73,32,FALSE))</f>
        <v>0</v>
      </c>
      <c r="H33" s="116">
        <f>IF(A33="","",VLOOKUP(A33,登録マスターデーター!$A$5:$AP$73,28,FALSE))</f>
        <v>0</v>
      </c>
      <c r="I33" s="594">
        <f>IF(A33="","",VLOOKUP(A33,登録マスターデーター!$A$5:$AP$73,30,FALSE))</f>
        <v>0</v>
      </c>
      <c r="J33" s="595"/>
      <c r="K33" s="209">
        <f>IF(A33="","",VLOOKUP(A33,登録マスターデーター!$A$5:$AP$73,38,FALSE))</f>
        <v>0</v>
      </c>
    </row>
    <row r="34" spans="1:11" ht="14.1" customHeight="1">
      <c r="A34" s="115">
        <v>24</v>
      </c>
      <c r="B34" s="204" t="str">
        <f>IF(A34="","",VLOOKUP(A34,登録マスターデーター!$A$5:$AP$73,2,FALSE))</f>
        <v xml:space="preserve"> </v>
      </c>
      <c r="C34" s="202">
        <f>IF(A34="","",VLOOKUP(A34,登録マスターデーター!$A$5:$AP$73,4,FALSE))</f>
        <v>0</v>
      </c>
      <c r="D34" s="130">
        <f>IF(A34="","",VLOOKUP(A34,登録マスターデーター!$A$5:$AP$73,36,FALSE))</f>
        <v>0</v>
      </c>
      <c r="E34" s="132">
        <f>IF(A34="","",VLOOKUP(A34,登録マスターデーター!$A$5:$AP$73,25,FALSE))</f>
        <v>0</v>
      </c>
      <c r="F34" s="117">
        <f>IF(A34="","",VLOOKUP(A34,登録マスターデーター!$A$5:$AP$73,26,FALSE))</f>
        <v>0</v>
      </c>
      <c r="G34" s="266">
        <f>IF(A34="","",VLOOKUP(A34,登録マスターデーター!$A$5:$AP$73,32,FALSE))</f>
        <v>0</v>
      </c>
      <c r="H34" s="116">
        <f>IF(A34="","",VLOOKUP(A34,登録マスターデーター!$A$5:$AP$73,28,FALSE))</f>
        <v>0</v>
      </c>
      <c r="I34" s="594">
        <f>IF(A34="","",VLOOKUP(A34,登録マスターデーター!$A$5:$AP$73,30,FALSE))</f>
        <v>0</v>
      </c>
      <c r="J34" s="595"/>
      <c r="K34" s="209">
        <f>IF(A34="","",VLOOKUP(A34,登録マスターデーター!$A$5:$AP$73,38,FALSE))</f>
        <v>0</v>
      </c>
    </row>
    <row r="35" spans="1:11" ht="14.1" customHeight="1">
      <c r="A35" s="115">
        <v>25</v>
      </c>
      <c r="B35" s="204" t="str">
        <f>IF(A35="","",VLOOKUP(A35,登録マスターデーター!$A$5:$AP$73,2,FALSE))</f>
        <v xml:space="preserve"> </v>
      </c>
      <c r="C35" s="202">
        <f>IF(A35="","",VLOOKUP(A35,登録マスターデーター!$A$5:$AP$73,4,FALSE))</f>
        <v>0</v>
      </c>
      <c r="D35" s="130">
        <f>IF(A35="","",VLOOKUP(A35,登録マスターデーター!$A$5:$AP$73,36,FALSE))</f>
        <v>0</v>
      </c>
      <c r="E35" s="132">
        <f>IF(A35="","",VLOOKUP(A35,登録マスターデーター!$A$5:$AP$73,25,FALSE))</f>
        <v>0</v>
      </c>
      <c r="F35" s="117">
        <f>IF(A35="","",VLOOKUP(A35,登録マスターデーター!$A$5:$AP$73,26,FALSE))</f>
        <v>0</v>
      </c>
      <c r="G35" s="266">
        <f>IF(A35="","",VLOOKUP(A35,登録マスターデーター!$A$5:$AP$73,32,FALSE))</f>
        <v>0</v>
      </c>
      <c r="H35" s="116">
        <f>IF(A35="","",VLOOKUP(A35,登録マスターデーター!$A$5:$AP$73,28,FALSE))</f>
        <v>0</v>
      </c>
      <c r="I35" s="594">
        <f>IF(A35="","",VLOOKUP(A35,登録マスターデーター!$A$5:$AP$73,30,FALSE))</f>
        <v>0</v>
      </c>
      <c r="J35" s="595"/>
      <c r="K35" s="209">
        <f>IF(A35="","",VLOOKUP(A35,登録マスターデーター!$A$5:$AP$73,38,FALSE))</f>
        <v>0</v>
      </c>
    </row>
    <row r="36" spans="1:11" ht="14.1" customHeight="1">
      <c r="A36" s="115">
        <v>26</v>
      </c>
      <c r="B36" s="204" t="str">
        <f>IF(A36="","",VLOOKUP(A36,登録マスターデーター!$A$5:$AP$73,2,FALSE))</f>
        <v xml:space="preserve"> </v>
      </c>
      <c r="C36" s="202">
        <f>IF(A36="","",VLOOKUP(A36,登録マスターデーター!$A$5:$AP$73,4,FALSE))</f>
        <v>0</v>
      </c>
      <c r="D36" s="130">
        <f>IF(A36="","",VLOOKUP(A36,登録マスターデーター!$A$5:$AP$73,36,FALSE))</f>
        <v>0</v>
      </c>
      <c r="E36" s="132">
        <f>IF(A36="","",VLOOKUP(A36,登録マスターデーター!$A$5:$AP$73,25,FALSE))</f>
        <v>0</v>
      </c>
      <c r="F36" s="117">
        <f>IF(A36="","",VLOOKUP(A36,登録マスターデーター!$A$5:$AP$73,26,FALSE))</f>
        <v>0</v>
      </c>
      <c r="G36" s="266">
        <f>IF(A36="","",VLOOKUP(A36,登録マスターデーター!$A$5:$AP$73,32,FALSE))</f>
        <v>0</v>
      </c>
      <c r="H36" s="116">
        <f>IF(A36="","",VLOOKUP(A36,登録マスターデーター!$A$5:$AP$73,28,FALSE))</f>
        <v>0</v>
      </c>
      <c r="I36" s="594">
        <f>IF(A36="","",VLOOKUP(A36,登録マスターデーター!$A$5:$AP$73,30,FALSE))</f>
        <v>0</v>
      </c>
      <c r="J36" s="595"/>
      <c r="K36" s="209">
        <f>IF(A36="","",VLOOKUP(A36,登録マスターデーター!$A$5:$AP$73,38,FALSE))</f>
        <v>0</v>
      </c>
    </row>
    <row r="37" spans="1:11" ht="14.1" customHeight="1">
      <c r="A37" s="115">
        <v>27</v>
      </c>
      <c r="B37" s="204" t="str">
        <f>IF(A37="","",VLOOKUP(A37,登録マスターデーター!$A$5:$AP$73,2,FALSE))</f>
        <v xml:space="preserve"> </v>
      </c>
      <c r="C37" s="202">
        <f>IF(A37="","",VLOOKUP(A37,登録マスターデーター!$A$5:$AP$73,4,FALSE))</f>
        <v>0</v>
      </c>
      <c r="D37" s="130">
        <f>IF(A37="","",VLOOKUP(A37,登録マスターデーター!$A$5:$AP$73,36,FALSE))</f>
        <v>0</v>
      </c>
      <c r="E37" s="132">
        <f>IF(A37="","",VLOOKUP(A37,登録マスターデーター!$A$5:$AP$73,25,FALSE))</f>
        <v>0</v>
      </c>
      <c r="F37" s="117">
        <f>IF(A37="","",VLOOKUP(A37,登録マスターデーター!$A$5:$AP$73,26,FALSE))</f>
        <v>0</v>
      </c>
      <c r="G37" s="266">
        <f>IF(A37="","",VLOOKUP(A37,登録マスターデーター!$A$5:$AP$73,32,FALSE))</f>
        <v>0</v>
      </c>
      <c r="H37" s="116">
        <f>IF(A37="","",VLOOKUP(A37,登録マスターデーター!$A$5:$AP$73,28,FALSE))</f>
        <v>0</v>
      </c>
      <c r="I37" s="594">
        <f>IF(A37="","",VLOOKUP(A37,登録マスターデーター!$A$5:$AP$73,30,FALSE))</f>
        <v>0</v>
      </c>
      <c r="J37" s="595"/>
      <c r="K37" s="209">
        <f>IF(A37="","",VLOOKUP(A37,登録マスターデーター!$A$5:$AP$73,38,FALSE))</f>
        <v>0</v>
      </c>
    </row>
    <row r="38" spans="1:11" ht="14.1" customHeight="1">
      <c r="A38" s="115">
        <v>28</v>
      </c>
      <c r="B38" s="204" t="str">
        <f>IF(A38="","",VLOOKUP(A38,登録マスターデーター!$A$5:$AP$73,2,FALSE))</f>
        <v xml:space="preserve"> </v>
      </c>
      <c r="C38" s="202">
        <f>IF(A38="","",VLOOKUP(A38,登録マスターデーター!$A$5:$AP$73,4,FALSE))</f>
        <v>0</v>
      </c>
      <c r="D38" s="130">
        <f>IF(A38="","",VLOOKUP(A38,登録マスターデーター!$A$5:$AP$73,36,FALSE))</f>
        <v>0</v>
      </c>
      <c r="E38" s="132">
        <f>IF(A38="","",VLOOKUP(A38,登録マスターデーター!$A$5:$AP$73,25,FALSE))</f>
        <v>0</v>
      </c>
      <c r="F38" s="117">
        <f>IF(A38="","",VLOOKUP(A38,登録マスターデーター!$A$5:$AP$73,26,FALSE))</f>
        <v>0</v>
      </c>
      <c r="G38" s="266">
        <f>IF(A38="","",VLOOKUP(A38,登録マスターデーター!$A$5:$AP$73,32,FALSE))</f>
        <v>0</v>
      </c>
      <c r="H38" s="116">
        <f>IF(A38="","",VLOOKUP(A38,登録マスターデーター!$A$5:$AP$73,28,FALSE))</f>
        <v>0</v>
      </c>
      <c r="I38" s="594">
        <f>IF(A38="","",VLOOKUP(A38,登録マスターデーター!$A$5:$AP$73,30,FALSE))</f>
        <v>0</v>
      </c>
      <c r="J38" s="595"/>
      <c r="K38" s="209">
        <f>IF(A38="","",VLOOKUP(A38,登録マスターデーター!$A$5:$AP$73,38,FALSE))</f>
        <v>0</v>
      </c>
    </row>
    <row r="39" spans="1:11" ht="14.1" customHeight="1">
      <c r="A39" s="115">
        <v>29</v>
      </c>
      <c r="B39" s="204" t="str">
        <f>IF(A39="","",VLOOKUP(A39,登録マスターデーター!$A$5:$AP$73,2,FALSE))</f>
        <v xml:space="preserve"> </v>
      </c>
      <c r="C39" s="202">
        <f>IF(A39="","",VLOOKUP(A39,登録マスターデーター!$A$5:$AP$73,4,FALSE))</f>
        <v>0</v>
      </c>
      <c r="D39" s="130">
        <f>IF(A39="","",VLOOKUP(A39,登録マスターデーター!$A$5:$AP$73,36,FALSE))</f>
        <v>0</v>
      </c>
      <c r="E39" s="132">
        <f>IF(A39="","",VLOOKUP(A39,登録マスターデーター!$A$5:$AP$73,25,FALSE))</f>
        <v>0</v>
      </c>
      <c r="F39" s="117">
        <f>IF(A39="","",VLOOKUP(A39,登録マスターデーター!$A$5:$AP$73,26,FALSE))</f>
        <v>0</v>
      </c>
      <c r="G39" s="266">
        <f>IF(A39="","",VLOOKUP(A39,登録マスターデーター!$A$5:$AP$73,32,FALSE))</f>
        <v>0</v>
      </c>
      <c r="H39" s="116">
        <f>IF(A39="","",VLOOKUP(A39,登録マスターデーター!$A$5:$AP$73,28,FALSE))</f>
        <v>0</v>
      </c>
      <c r="I39" s="594">
        <f>IF(A39="","",VLOOKUP(A39,登録マスターデーター!$A$5:$AP$73,30,FALSE))</f>
        <v>0</v>
      </c>
      <c r="J39" s="595"/>
      <c r="K39" s="209">
        <f>IF(A39="","",VLOOKUP(A39,登録マスターデーター!$A$5:$AP$73,38,FALSE))</f>
        <v>0</v>
      </c>
    </row>
    <row r="40" spans="1:11" ht="14.1" customHeight="1" thickBot="1">
      <c r="A40" s="119">
        <v>30</v>
      </c>
      <c r="B40" s="206" t="str">
        <f>IF(A40="","",VLOOKUP(A40,登録マスターデーター!$A$5:$AP$73,2,FALSE))</f>
        <v xml:space="preserve"> </v>
      </c>
      <c r="C40" s="203">
        <f>IF(A40="","",VLOOKUP(A40,登録マスターデーター!$A$5:$AP$73,4,FALSE))</f>
        <v>0</v>
      </c>
      <c r="D40" s="130">
        <f>IF(A40="","",VLOOKUP(A40,登録マスターデーター!$A$5:$AP$73,36,FALSE))</f>
        <v>0</v>
      </c>
      <c r="E40" s="133">
        <f>IF(A40="","",VLOOKUP(A40,登録マスターデーター!$A$5:$AP$73,25,FALSE))</f>
        <v>0</v>
      </c>
      <c r="F40" s="121">
        <f>IF(A40="","",VLOOKUP(A40,登録マスターデーター!$A$5:$AP$73,26,FALSE))</f>
        <v>0</v>
      </c>
      <c r="G40" s="266">
        <f>IF(A40="","",VLOOKUP(A40,登録マスターデーター!$A$5:$AP$73,32,FALSE))</f>
        <v>0</v>
      </c>
      <c r="H40" s="120">
        <f>IF(A40="","",VLOOKUP(A40,登録マスターデーター!$A$5:$AP$73,28,FALSE))</f>
        <v>0</v>
      </c>
      <c r="I40" s="592">
        <f>IF(A40="","",VLOOKUP(A40,登録マスターデーター!$A$5:$AP$73,30,FALSE))</f>
        <v>0</v>
      </c>
      <c r="J40" s="593"/>
      <c r="K40" s="210">
        <f>IF(A40="","",VLOOKUP(A40,登録マスターデーター!$A$5:$AP$73,38,FALSE))</f>
        <v>0</v>
      </c>
    </row>
    <row r="41" spans="1:11">
      <c r="A41" s="123"/>
      <c r="B41" s="123"/>
      <c r="C41" s="123"/>
      <c r="D41" s="131"/>
      <c r="E41" s="108"/>
      <c r="F41" s="124"/>
      <c r="G41" s="222"/>
      <c r="H41" s="123"/>
      <c r="I41" s="125"/>
      <c r="J41" s="125"/>
      <c r="K41" s="134" t="str">
        <f>IF(A41="","",VLOOKUP(A41,登録マスターデーター!$A$5:$AP$73,38,FALSE))</f>
        <v/>
      </c>
    </row>
    <row r="42" spans="1:11">
      <c r="F42" s="1"/>
      <c r="G42" s="1"/>
      <c r="I42" s="126"/>
    </row>
    <row r="43" spans="1:11">
      <c r="F43" s="1"/>
      <c r="G43" s="1"/>
      <c r="I43" s="126"/>
      <c r="J43" s="127">
        <f>J2</f>
        <v>42826</v>
      </c>
    </row>
    <row r="44" spans="1:11" ht="21">
      <c r="B44" s="251" t="s">
        <v>475</v>
      </c>
      <c r="C44" s="252">
        <f>C1</f>
        <v>29</v>
      </c>
      <c r="D44" s="250" t="s">
        <v>476</v>
      </c>
      <c r="I44" s="267" t="s">
        <v>496</v>
      </c>
      <c r="J44" s="277" t="str">
        <f>J1</f>
        <v xml:space="preserve"> </v>
      </c>
      <c r="K44" s="112" t="s">
        <v>102</v>
      </c>
    </row>
    <row r="45" spans="1:11" ht="13.5" customHeight="1" thickBot="1">
      <c r="B45" s="111"/>
      <c r="K45" s="112"/>
    </row>
    <row r="46" spans="1:11" ht="20.100000000000001" customHeight="1">
      <c r="A46" s="113" t="s">
        <v>101</v>
      </c>
      <c r="B46" s="114" t="s">
        <v>94</v>
      </c>
      <c r="C46" s="114" t="s">
        <v>95</v>
      </c>
      <c r="D46" s="128" t="s">
        <v>51</v>
      </c>
      <c r="E46" s="114" t="s">
        <v>96</v>
      </c>
      <c r="F46" s="114" t="s">
        <v>53</v>
      </c>
      <c r="G46" s="223" t="s">
        <v>178</v>
      </c>
      <c r="H46" s="114" t="s">
        <v>97</v>
      </c>
      <c r="I46" s="598" t="s">
        <v>98</v>
      </c>
      <c r="J46" s="598"/>
      <c r="K46" s="208" t="s">
        <v>103</v>
      </c>
    </row>
    <row r="47" spans="1:11" ht="13.5" customHeight="1">
      <c r="A47" s="115">
        <v>31</v>
      </c>
      <c r="B47" s="204" t="str">
        <f>IF(A47="","",VLOOKUP(A47,登録マスターデーター!$A$5:$AP$73,2,FALSE))</f>
        <v xml:space="preserve"> </v>
      </c>
      <c r="C47" s="202">
        <f>IF(A47="","",VLOOKUP(A47,登録マスターデーター!$A$5:$AP$73,4,FALSE))</f>
        <v>0</v>
      </c>
      <c r="D47" s="130">
        <f>IF(A47="","",VLOOKUP(A47,登録マスターデーター!$A$5:$AP$73,36,FALSE))</f>
        <v>0</v>
      </c>
      <c r="E47" s="132">
        <f>IF(A47="","",VLOOKUP(A47,登録マスターデーター!$A$5:$AP$73,25,FALSE))</f>
        <v>0</v>
      </c>
      <c r="F47" s="117">
        <f>IF(A47="","",VLOOKUP(A47,登録マスターデーター!$A$5:$AP$73,26,FALSE))</f>
        <v>0</v>
      </c>
      <c r="G47" s="266">
        <f>IF(A47="","",VLOOKUP(A47,登録マスターデーター!$A$5:$AP$73,32,FALSE))</f>
        <v>0</v>
      </c>
      <c r="H47" s="116">
        <f>IF(A47="","",VLOOKUP(A47,登録マスターデーター!$A$5:$AP$73,28,FALSE))</f>
        <v>0</v>
      </c>
      <c r="I47" s="591">
        <f>IF(A47="","",VLOOKUP(A47,登録マスターデーター!$A$5:$AP$73,30,FALSE))</f>
        <v>0</v>
      </c>
      <c r="J47" s="591"/>
      <c r="K47" s="209">
        <f>IF(A47="","",VLOOKUP(A47,登録マスターデーター!$A$5:$AP$73,38,FALSE))</f>
        <v>0</v>
      </c>
    </row>
    <row r="48" spans="1:11" ht="13.5" customHeight="1">
      <c r="A48" s="115">
        <v>32</v>
      </c>
      <c r="B48" s="204" t="str">
        <f>IF(A48="","",VLOOKUP(A48,登録マスターデーター!$A$5:$AP$73,2,FALSE))</f>
        <v xml:space="preserve"> </v>
      </c>
      <c r="C48" s="202">
        <f>IF(A48="","",VLOOKUP(A48,登録マスターデーター!$A$5:$AP$73,4,FALSE))</f>
        <v>0</v>
      </c>
      <c r="D48" s="130">
        <f>IF(A48="","",VLOOKUP(A48,登録マスターデーター!$A$5:$AP$73,36,FALSE))</f>
        <v>0</v>
      </c>
      <c r="E48" s="132">
        <f>IF(A48="","",VLOOKUP(A48,登録マスターデーター!$A$5:$AP$73,25,FALSE))</f>
        <v>0</v>
      </c>
      <c r="F48" s="117">
        <f>IF(A48="","",VLOOKUP(A48,登録マスターデーター!$A$5:$AP$73,26,FALSE))</f>
        <v>0</v>
      </c>
      <c r="G48" s="266">
        <f>IF(A48="","",VLOOKUP(A48,登録マスターデーター!$A$5:$AP$73,32,FALSE))</f>
        <v>0</v>
      </c>
      <c r="H48" s="116">
        <f>IF(A48="","",VLOOKUP(A48,登録マスターデーター!$A$5:$AP$73,28,FALSE))</f>
        <v>0</v>
      </c>
      <c r="I48" s="591">
        <f>IF(A48="","",VLOOKUP(A48,登録マスターデーター!$A$5:$AP$73,30,FALSE))</f>
        <v>0</v>
      </c>
      <c r="J48" s="591"/>
      <c r="K48" s="209">
        <f>IF(A48="","",VLOOKUP(A48,登録マスターデーター!$A$5:$AP$73,38,FALSE))</f>
        <v>0</v>
      </c>
    </row>
    <row r="49" spans="1:11" ht="13.5" customHeight="1">
      <c r="A49" s="115">
        <v>33</v>
      </c>
      <c r="B49" s="204" t="str">
        <f>IF(A49="","",VLOOKUP(A49,登録マスターデーター!$A$5:$AP$73,2,FALSE))</f>
        <v xml:space="preserve"> </v>
      </c>
      <c r="C49" s="202">
        <f>IF(A49="","",VLOOKUP(A49,登録マスターデーター!$A$5:$AP$73,4,FALSE))</f>
        <v>0</v>
      </c>
      <c r="D49" s="130">
        <f>IF(A49="","",VLOOKUP(A49,登録マスターデーター!$A$5:$AP$73,36,FALSE))</f>
        <v>0</v>
      </c>
      <c r="E49" s="132">
        <f>IF(A49="","",VLOOKUP(A49,登録マスターデーター!$A$5:$AP$73,25,FALSE))</f>
        <v>0</v>
      </c>
      <c r="F49" s="117">
        <f>IF(A49="","",VLOOKUP(A49,登録マスターデーター!$A$5:$AP$73,26,FALSE))</f>
        <v>0</v>
      </c>
      <c r="G49" s="266">
        <f>IF(A49="","",VLOOKUP(A49,登録マスターデーター!$A$5:$AP$73,32,FALSE))</f>
        <v>0</v>
      </c>
      <c r="H49" s="116">
        <f>IF(A49="","",VLOOKUP(A49,登録マスターデーター!$A$5:$AP$73,28,FALSE))</f>
        <v>0</v>
      </c>
      <c r="I49" s="591">
        <f>IF(A49="","",VLOOKUP(A49,登録マスターデーター!$A$5:$AP$73,30,FALSE))</f>
        <v>0</v>
      </c>
      <c r="J49" s="591"/>
      <c r="K49" s="209">
        <f>IF(A49="","",VLOOKUP(A49,登録マスターデーター!$A$5:$AP$73,38,FALSE))</f>
        <v>0</v>
      </c>
    </row>
    <row r="50" spans="1:11" ht="13.5" customHeight="1">
      <c r="A50" s="115">
        <v>34</v>
      </c>
      <c r="B50" s="204" t="str">
        <f>IF(A50="","",VLOOKUP(A50,登録マスターデーター!$A$5:$AP$73,2,FALSE))</f>
        <v xml:space="preserve"> </v>
      </c>
      <c r="C50" s="202">
        <f>IF(A50="","",VLOOKUP(A50,登録マスターデーター!$A$5:$AP$73,4,FALSE))</f>
        <v>0</v>
      </c>
      <c r="D50" s="130">
        <f>IF(A50="","",VLOOKUP(A50,登録マスターデーター!$A$5:$AP$73,36,FALSE))</f>
        <v>0</v>
      </c>
      <c r="E50" s="132">
        <f>IF(A50="","",VLOOKUP(A50,登録マスターデーター!$A$5:$AP$73,25,FALSE))</f>
        <v>0</v>
      </c>
      <c r="F50" s="117">
        <f>IF(A50="","",VLOOKUP(A50,登録マスターデーター!$A$5:$AP$73,26,FALSE))</f>
        <v>0</v>
      </c>
      <c r="G50" s="266">
        <f>IF(A50="","",VLOOKUP(A50,登録マスターデーター!$A$5:$AP$73,32,FALSE))</f>
        <v>0</v>
      </c>
      <c r="H50" s="116">
        <f>IF(A50="","",VLOOKUP(A50,登録マスターデーター!$A$5:$AP$73,28,FALSE))</f>
        <v>0</v>
      </c>
      <c r="I50" s="591">
        <f>IF(A50="","",VLOOKUP(A50,登録マスターデーター!$A$5:$AP$73,30,FALSE))</f>
        <v>0</v>
      </c>
      <c r="J50" s="591"/>
      <c r="K50" s="209">
        <f>IF(A50="","",VLOOKUP(A50,登録マスターデーター!$A$5:$AP$73,38,FALSE))</f>
        <v>0</v>
      </c>
    </row>
    <row r="51" spans="1:11" ht="13.5" customHeight="1">
      <c r="A51" s="115">
        <v>35</v>
      </c>
      <c r="B51" s="204" t="str">
        <f>IF(A51="","",VLOOKUP(A51,登録マスターデーター!$A$5:$AP$73,2,FALSE))</f>
        <v xml:space="preserve"> </v>
      </c>
      <c r="C51" s="202">
        <f>IF(A51="","",VLOOKUP(A51,登録マスターデーター!$A$5:$AP$73,4,FALSE))</f>
        <v>0</v>
      </c>
      <c r="D51" s="130">
        <f>IF(A51="","",VLOOKUP(A51,登録マスターデーター!$A$5:$AP$73,36,FALSE))</f>
        <v>0</v>
      </c>
      <c r="E51" s="132">
        <f>IF(A51="","",VLOOKUP(A51,登録マスターデーター!$A$5:$AP$73,25,FALSE))</f>
        <v>0</v>
      </c>
      <c r="F51" s="117">
        <f>IF(A51="","",VLOOKUP(A51,登録マスターデーター!$A$5:$AP$73,26,FALSE))</f>
        <v>0</v>
      </c>
      <c r="G51" s="266">
        <f>IF(A51="","",VLOOKUP(A51,登録マスターデーター!$A$5:$AP$73,32,FALSE))</f>
        <v>0</v>
      </c>
      <c r="H51" s="116">
        <f>IF(A51="","",VLOOKUP(A51,登録マスターデーター!$A$5:$AP$73,28,FALSE))</f>
        <v>0</v>
      </c>
      <c r="I51" s="591">
        <f>IF(A51="","",VLOOKUP(A51,登録マスターデーター!$A$5:$AP$73,30,FALSE))</f>
        <v>0</v>
      </c>
      <c r="J51" s="591"/>
      <c r="K51" s="209">
        <f>IF(A51="","",VLOOKUP(A51,登録マスターデーター!$A$5:$AP$73,38,FALSE))</f>
        <v>0</v>
      </c>
    </row>
    <row r="52" spans="1:11" ht="13.5" customHeight="1">
      <c r="A52" s="115">
        <v>36</v>
      </c>
      <c r="B52" s="204" t="str">
        <f>IF(A52="","",VLOOKUP(A52,登録マスターデーター!$A$5:$AP$73,2,FALSE))</f>
        <v xml:space="preserve"> </v>
      </c>
      <c r="C52" s="202">
        <f>IF(A52="","",VLOOKUP(A52,登録マスターデーター!$A$5:$AP$73,4,FALSE))</f>
        <v>0</v>
      </c>
      <c r="D52" s="130">
        <f>IF(A52="","",VLOOKUP(A52,登録マスターデーター!$A$5:$AP$73,36,FALSE))</f>
        <v>0</v>
      </c>
      <c r="E52" s="132">
        <f>IF(A52="","",VLOOKUP(A52,登録マスターデーター!$A$5:$AP$73,25,FALSE))</f>
        <v>0</v>
      </c>
      <c r="F52" s="117">
        <f>IF(A52="","",VLOOKUP(A52,登録マスターデーター!$A$5:$AP$73,26,FALSE))</f>
        <v>0</v>
      </c>
      <c r="G52" s="266">
        <f>IF(A52="","",VLOOKUP(A52,登録マスターデーター!$A$5:$AP$73,32,FALSE))</f>
        <v>0</v>
      </c>
      <c r="H52" s="116">
        <f>IF(A52="","",VLOOKUP(A52,登録マスターデーター!$A$5:$AP$73,28,FALSE))</f>
        <v>0</v>
      </c>
      <c r="I52" s="591">
        <f>IF(A52="","",VLOOKUP(A52,登録マスターデーター!$A$5:$AP$73,30,FALSE))</f>
        <v>0</v>
      </c>
      <c r="J52" s="591"/>
      <c r="K52" s="209">
        <f>IF(A52="","",VLOOKUP(A52,登録マスターデーター!$A$5:$AP$73,38,FALSE))</f>
        <v>0</v>
      </c>
    </row>
    <row r="53" spans="1:11" ht="13.5" customHeight="1">
      <c r="A53" s="115">
        <v>37</v>
      </c>
      <c r="B53" s="204" t="str">
        <f>IF(A53="","",VLOOKUP(A53,登録マスターデーター!$A$5:$AP$73,2,FALSE))</f>
        <v xml:space="preserve"> </v>
      </c>
      <c r="C53" s="202">
        <f>IF(A53="","",VLOOKUP(A53,登録マスターデーター!$A$5:$AP$73,4,FALSE))</f>
        <v>0</v>
      </c>
      <c r="D53" s="130">
        <f>IF(A53="","",VLOOKUP(A53,登録マスターデーター!$A$5:$AP$73,36,FALSE))</f>
        <v>0</v>
      </c>
      <c r="E53" s="132">
        <f>IF(A53="","",VLOOKUP(A53,登録マスターデーター!$A$5:$AP$73,25,FALSE))</f>
        <v>0</v>
      </c>
      <c r="F53" s="117">
        <f>IF(A53="","",VLOOKUP(A53,登録マスターデーター!$A$5:$AP$73,26,FALSE))</f>
        <v>0</v>
      </c>
      <c r="G53" s="266">
        <f>IF(A53="","",VLOOKUP(A53,登録マスターデーター!$A$5:$AP$73,32,FALSE))</f>
        <v>0</v>
      </c>
      <c r="H53" s="116">
        <f>IF(A53="","",VLOOKUP(A53,登録マスターデーター!$A$5:$AP$73,28,FALSE))</f>
        <v>0</v>
      </c>
      <c r="I53" s="591">
        <f>IF(A53="","",VLOOKUP(A53,登録マスターデーター!$A$5:$AP$73,30,FALSE))</f>
        <v>0</v>
      </c>
      <c r="J53" s="591"/>
      <c r="K53" s="209">
        <f>IF(A53="","",VLOOKUP(A53,登録マスターデーター!$A$5:$AP$73,38,FALSE))</f>
        <v>0</v>
      </c>
    </row>
    <row r="54" spans="1:11" ht="13.5" customHeight="1">
      <c r="A54" s="115">
        <v>38</v>
      </c>
      <c r="B54" s="204" t="str">
        <f>IF(A54="","",VLOOKUP(A54,登録マスターデーター!$A$5:$AP$73,2,FALSE))</f>
        <v xml:space="preserve"> </v>
      </c>
      <c r="C54" s="202">
        <f>IF(A54="","",VLOOKUP(A54,登録マスターデーター!$A$5:$AP$73,4,FALSE))</f>
        <v>0</v>
      </c>
      <c r="D54" s="130">
        <f>IF(A54="","",VLOOKUP(A54,登録マスターデーター!$A$5:$AP$73,36,FALSE))</f>
        <v>0</v>
      </c>
      <c r="E54" s="132">
        <f>IF(A54="","",VLOOKUP(A54,登録マスターデーター!$A$5:$AP$73,25,FALSE))</f>
        <v>0</v>
      </c>
      <c r="F54" s="117">
        <f>IF(A54="","",VLOOKUP(A54,登録マスターデーター!$A$5:$AP$73,26,FALSE))</f>
        <v>0</v>
      </c>
      <c r="G54" s="266">
        <f>IF(A54="","",VLOOKUP(A54,登録マスターデーター!$A$5:$AP$73,32,FALSE))</f>
        <v>0</v>
      </c>
      <c r="H54" s="116">
        <f>IF(A54="","",VLOOKUP(A54,登録マスターデーター!$A$5:$AP$73,28,FALSE))</f>
        <v>0</v>
      </c>
      <c r="I54" s="591">
        <f>IF(A54="","",VLOOKUP(A54,登録マスターデーター!$A$5:$AP$73,30,FALSE))</f>
        <v>0</v>
      </c>
      <c r="J54" s="591"/>
      <c r="K54" s="209">
        <f>IF(A54="","",VLOOKUP(A54,登録マスターデーター!$A$5:$AP$73,38,FALSE))</f>
        <v>0</v>
      </c>
    </row>
    <row r="55" spans="1:11" ht="13.5" customHeight="1">
      <c r="A55" s="115">
        <v>39</v>
      </c>
      <c r="B55" s="204" t="str">
        <f>IF(A55="","",VLOOKUP(A55,登録マスターデーター!$A$5:$AP$73,2,FALSE))</f>
        <v xml:space="preserve"> </v>
      </c>
      <c r="C55" s="202">
        <f>IF(A55="","",VLOOKUP(A55,登録マスターデーター!$A$5:$AP$73,4,FALSE))</f>
        <v>0</v>
      </c>
      <c r="D55" s="130">
        <f>IF(A55="","",VLOOKUP(A55,登録マスターデーター!$A$5:$AP$73,36,FALSE))</f>
        <v>0</v>
      </c>
      <c r="E55" s="132">
        <f>IF(A55="","",VLOOKUP(A55,登録マスターデーター!$A$5:$AP$73,25,FALSE))</f>
        <v>0</v>
      </c>
      <c r="F55" s="117">
        <f>IF(A55="","",VLOOKUP(A55,登録マスターデーター!$A$5:$AP$73,26,FALSE))</f>
        <v>0</v>
      </c>
      <c r="G55" s="266">
        <f>IF(A55="","",VLOOKUP(A55,登録マスターデーター!$A$5:$AP$73,32,FALSE))</f>
        <v>0</v>
      </c>
      <c r="H55" s="116">
        <f>IF(A55="","",VLOOKUP(A55,登録マスターデーター!$A$5:$AP$73,28,FALSE))</f>
        <v>0</v>
      </c>
      <c r="I55" s="591">
        <f>IF(A55="","",VLOOKUP(A55,登録マスターデーター!$A$5:$AP$73,30,FALSE))</f>
        <v>0</v>
      </c>
      <c r="J55" s="591"/>
      <c r="K55" s="209">
        <f>IF(A55="","",VLOOKUP(A55,登録マスターデーター!$A$5:$AP$73,38,FALSE))</f>
        <v>0</v>
      </c>
    </row>
    <row r="56" spans="1:11" ht="13.5" customHeight="1">
      <c r="A56" s="115">
        <v>40</v>
      </c>
      <c r="B56" s="204" t="str">
        <f>IF(A56="","",VLOOKUP(A56,登録マスターデーター!$A$5:$AP$73,2,FALSE))</f>
        <v xml:space="preserve"> </v>
      </c>
      <c r="C56" s="202">
        <f>IF(A56="","",VLOOKUP(A56,登録マスターデーター!$A$5:$AP$73,4,FALSE))</f>
        <v>0</v>
      </c>
      <c r="D56" s="130">
        <f>IF(A56="","",VLOOKUP(A56,登録マスターデーター!$A$5:$AP$73,36,FALSE))</f>
        <v>0</v>
      </c>
      <c r="E56" s="132">
        <f>IF(A56="","",VLOOKUP(A56,登録マスターデーター!$A$5:$AP$73,25,FALSE))</f>
        <v>0</v>
      </c>
      <c r="F56" s="117">
        <f>IF(A56="","",VLOOKUP(A56,登録マスターデーター!$A$5:$AP$73,26,FALSE))</f>
        <v>0</v>
      </c>
      <c r="G56" s="266">
        <f>IF(A56="","",VLOOKUP(A56,登録マスターデーター!$A$5:$AP$73,32,FALSE))</f>
        <v>0</v>
      </c>
      <c r="H56" s="116">
        <f>IF(A56="","",VLOOKUP(A56,登録マスターデーター!$A$5:$AP$73,28,FALSE))</f>
        <v>0</v>
      </c>
      <c r="I56" s="591">
        <f>IF(A56="","",VLOOKUP(A56,登録マスターデーター!$A$5:$AP$73,30,FALSE))</f>
        <v>0</v>
      </c>
      <c r="J56" s="591"/>
      <c r="K56" s="209">
        <f>IF(A56="","",VLOOKUP(A56,登録マスターデーター!$A$5:$AP$73,38,FALSE))</f>
        <v>0</v>
      </c>
    </row>
    <row r="57" spans="1:11" ht="13.5" customHeight="1">
      <c r="A57" s="115">
        <v>41</v>
      </c>
      <c r="B57" s="204" t="str">
        <f>IF(A57="","",VLOOKUP(A57,登録マスターデーター!$A$5:$AP$73,2,FALSE))</f>
        <v xml:space="preserve"> </v>
      </c>
      <c r="C57" s="202">
        <f>IF(A57="","",VLOOKUP(A57,登録マスターデーター!$A$5:$AP$73,4,FALSE))</f>
        <v>0</v>
      </c>
      <c r="D57" s="130">
        <f>IF(A57="","",VLOOKUP(A57,登録マスターデーター!$A$5:$AP$73,36,FALSE))</f>
        <v>0</v>
      </c>
      <c r="E57" s="132">
        <f>IF(A57="","",VLOOKUP(A57,登録マスターデーター!$A$5:$AP$73,25,FALSE))</f>
        <v>0</v>
      </c>
      <c r="F57" s="117">
        <f>IF(A57="","",VLOOKUP(A57,登録マスターデーター!$A$5:$AP$73,26,FALSE))</f>
        <v>0</v>
      </c>
      <c r="G57" s="266">
        <f>IF(A57="","",VLOOKUP(A57,登録マスターデーター!$A$5:$AP$73,32,FALSE))</f>
        <v>0</v>
      </c>
      <c r="H57" s="116">
        <f>IF(A57="","",VLOOKUP(A57,登録マスターデーター!$A$5:$AP$73,28,FALSE))</f>
        <v>0</v>
      </c>
      <c r="I57" s="591">
        <f>IF(A57="","",VLOOKUP(A57,登録マスターデーター!$A$5:$AP$73,30,FALSE))</f>
        <v>0</v>
      </c>
      <c r="J57" s="591"/>
      <c r="K57" s="209">
        <f>IF(A57="","",VLOOKUP(A57,登録マスターデーター!$A$5:$AP$73,38,FALSE))</f>
        <v>0</v>
      </c>
    </row>
    <row r="58" spans="1:11" ht="13.5" customHeight="1">
      <c r="A58" s="115">
        <v>42</v>
      </c>
      <c r="B58" s="204" t="str">
        <f>IF(A58="","",VLOOKUP(A58,登録マスターデーター!$A$5:$AP$73,2,FALSE))</f>
        <v xml:space="preserve"> </v>
      </c>
      <c r="C58" s="202">
        <f>IF(A58="","",VLOOKUP(A58,登録マスターデーター!$A$5:$AP$73,4,FALSE))</f>
        <v>0</v>
      </c>
      <c r="D58" s="130">
        <f>IF(A58="","",VLOOKUP(A58,登録マスターデーター!$A$5:$AP$73,36,FALSE))</f>
        <v>0</v>
      </c>
      <c r="E58" s="132">
        <f>IF(A58="","",VLOOKUP(A58,登録マスターデーター!$A$5:$AP$73,25,FALSE))</f>
        <v>0</v>
      </c>
      <c r="F58" s="117">
        <f>IF(A58="","",VLOOKUP(A58,登録マスターデーター!$A$5:$AP$73,26,FALSE))</f>
        <v>0</v>
      </c>
      <c r="G58" s="266">
        <f>IF(A58="","",VLOOKUP(A58,登録マスターデーター!$A$5:$AP$73,32,FALSE))</f>
        <v>0</v>
      </c>
      <c r="H58" s="116">
        <f>IF(A58="","",VLOOKUP(A58,登録マスターデーター!$A$5:$AP$73,28,FALSE))</f>
        <v>0</v>
      </c>
      <c r="I58" s="591">
        <f>IF(A58="","",VLOOKUP(A58,登録マスターデーター!$A$5:$AP$73,30,FALSE))</f>
        <v>0</v>
      </c>
      <c r="J58" s="591"/>
      <c r="K58" s="209">
        <f>IF(A58="","",VLOOKUP(A58,登録マスターデーター!$A$5:$AP$73,38,FALSE))</f>
        <v>0</v>
      </c>
    </row>
    <row r="59" spans="1:11" ht="13.5" customHeight="1">
      <c r="A59" s="115">
        <v>43</v>
      </c>
      <c r="B59" s="205" t="str">
        <f>IF(A59="","",VLOOKUP(A59,登録マスターデーター!$A$5:$AP$73,2,FALSE))</f>
        <v xml:space="preserve"> </v>
      </c>
      <c r="C59" s="202">
        <f>IF(A59="","",VLOOKUP(A59,登録マスターデーター!$A$5:$AP$73,4,FALSE))</f>
        <v>0</v>
      </c>
      <c r="D59" s="130">
        <f>IF(A59="","",VLOOKUP(A59,登録マスターデーター!$A$5:$AP$73,36,FALSE))</f>
        <v>0</v>
      </c>
      <c r="E59" s="132">
        <f>IF(A59="","",VLOOKUP(A59,登録マスターデーター!$A$5:$AP$73,25,FALSE))</f>
        <v>0</v>
      </c>
      <c r="F59" s="117">
        <f>IF(A59="","",VLOOKUP(A59,登録マスターデーター!$A$5:$AP$73,26,FALSE))</f>
        <v>0</v>
      </c>
      <c r="G59" s="266">
        <f>IF(A59="","",VLOOKUP(A59,登録マスターデーター!$A$5:$AP$73,32,FALSE))</f>
        <v>0</v>
      </c>
      <c r="H59" s="116">
        <f>IF(A59="","",VLOOKUP(A59,登録マスターデーター!$A$5:$AP$73,28,FALSE))</f>
        <v>0</v>
      </c>
      <c r="I59" s="591">
        <f>IF(A59="","",VLOOKUP(A59,登録マスターデーター!$A$5:$AP$73,30,FALSE))</f>
        <v>0</v>
      </c>
      <c r="J59" s="591"/>
      <c r="K59" s="209">
        <f>IF(A59="","",VLOOKUP(A59,登録マスターデーター!$A$5:$AP$73,38,FALSE))</f>
        <v>0</v>
      </c>
    </row>
    <row r="60" spans="1:11" ht="13.5" customHeight="1">
      <c r="A60" s="115">
        <v>44</v>
      </c>
      <c r="B60" s="204" t="str">
        <f>IF(A60="","",VLOOKUP(A60,登録マスターデーター!$A$5:$AP$73,2,FALSE))</f>
        <v xml:space="preserve"> </v>
      </c>
      <c r="C60" s="202">
        <f>IF(A60="","",VLOOKUP(A60,登録マスターデーター!$A$5:$AP$73,4,FALSE))</f>
        <v>0</v>
      </c>
      <c r="D60" s="130">
        <f>IF(A60="","",VLOOKUP(A60,登録マスターデーター!$A$5:$AP$73,36,FALSE))</f>
        <v>0</v>
      </c>
      <c r="E60" s="132">
        <f>IF(A60="","",VLOOKUP(A60,登録マスターデーター!$A$5:$AP$73,25,FALSE))</f>
        <v>0</v>
      </c>
      <c r="F60" s="117">
        <f>IF(A60="","",VLOOKUP(A60,登録マスターデーター!$A$5:$AP$73,26,FALSE))</f>
        <v>0</v>
      </c>
      <c r="G60" s="266">
        <f>IF(A60="","",VLOOKUP(A60,登録マスターデーター!$A$5:$AP$73,32,FALSE))</f>
        <v>0</v>
      </c>
      <c r="H60" s="116">
        <f>IF(A60="","",VLOOKUP(A60,登録マスターデーター!$A$5:$AP$73,28,FALSE))</f>
        <v>0</v>
      </c>
      <c r="I60" s="591">
        <f>IF(A60="","",VLOOKUP(A60,登録マスターデーター!$A$5:$AP$73,30,FALSE))</f>
        <v>0</v>
      </c>
      <c r="J60" s="591"/>
      <c r="K60" s="209">
        <f>IF(A60="","",VLOOKUP(A60,登録マスターデーター!$A$5:$AP$73,38,FALSE))</f>
        <v>0</v>
      </c>
    </row>
    <row r="61" spans="1:11" ht="13.5" customHeight="1">
      <c r="A61" s="115">
        <v>45</v>
      </c>
      <c r="B61" s="204" t="str">
        <f>IF(A61="","",VLOOKUP(A61,登録マスターデーター!$A$5:$AP$73,2,FALSE))</f>
        <v xml:space="preserve"> </v>
      </c>
      <c r="C61" s="202">
        <f>IF(A61="","",VLOOKUP(A61,登録マスターデーター!$A$5:$AP$73,4,FALSE))</f>
        <v>0</v>
      </c>
      <c r="D61" s="130">
        <f>IF(A61="","",VLOOKUP(A61,登録マスターデーター!$A$5:$AP$73,36,FALSE))</f>
        <v>0</v>
      </c>
      <c r="E61" s="132">
        <f>IF(A61="","",VLOOKUP(A61,登録マスターデーター!$A$5:$AP$73,25,FALSE))</f>
        <v>0</v>
      </c>
      <c r="F61" s="117">
        <f>IF(A61="","",VLOOKUP(A61,登録マスターデーター!$A$5:$AP$73,26,FALSE))</f>
        <v>0</v>
      </c>
      <c r="G61" s="266">
        <f>IF(A61="","",VLOOKUP(A61,登録マスターデーター!$A$5:$AP$73,32,FALSE))</f>
        <v>0</v>
      </c>
      <c r="H61" s="116">
        <f>IF(A61="","",VLOOKUP(A61,登録マスターデーター!$A$5:$AP$73,28,FALSE))</f>
        <v>0</v>
      </c>
      <c r="I61" s="591">
        <f>IF(A61="","",VLOOKUP(A61,登録マスターデーター!$A$5:$AP$73,30,FALSE))</f>
        <v>0</v>
      </c>
      <c r="J61" s="591"/>
      <c r="K61" s="209">
        <f>IF(A61="","",VLOOKUP(A61,登録マスターデーター!$A$5:$AP$73,38,FALSE))</f>
        <v>0</v>
      </c>
    </row>
    <row r="62" spans="1:11" ht="13.5" customHeight="1">
      <c r="A62" s="115">
        <v>46</v>
      </c>
      <c r="B62" s="204" t="str">
        <f>IF(A62="","",VLOOKUP(A62,登録マスターデーター!$A$5:$AP$73,2,FALSE))</f>
        <v xml:space="preserve"> </v>
      </c>
      <c r="C62" s="202">
        <f>IF(A62="","",VLOOKUP(A62,登録マスターデーター!$A$5:$AP$73,4,FALSE))</f>
        <v>0</v>
      </c>
      <c r="D62" s="130">
        <f>IF(A62="","",VLOOKUP(A62,登録マスターデーター!$A$5:$AP$73,36,FALSE))</f>
        <v>0</v>
      </c>
      <c r="E62" s="132">
        <f>IF(A62="","",VLOOKUP(A62,登録マスターデーター!$A$5:$AP$73,25,FALSE))</f>
        <v>0</v>
      </c>
      <c r="F62" s="117">
        <f>IF(A62="","",VLOOKUP(A62,登録マスターデーター!$A$5:$AP$73,26,FALSE))</f>
        <v>0</v>
      </c>
      <c r="G62" s="266">
        <f>IF(A62="","",VLOOKUP(A62,登録マスターデーター!$A$5:$AP$73,32,FALSE))</f>
        <v>0</v>
      </c>
      <c r="H62" s="116">
        <f>IF(A62="","",VLOOKUP(A62,登録マスターデーター!$A$5:$AP$73,28,FALSE))</f>
        <v>0</v>
      </c>
      <c r="I62" s="591">
        <f>IF(A62="","",VLOOKUP(A62,登録マスターデーター!$A$5:$AP$73,30,FALSE))</f>
        <v>0</v>
      </c>
      <c r="J62" s="591"/>
      <c r="K62" s="209">
        <f>IF(A62="","",VLOOKUP(A62,登録マスターデーター!$A$5:$AP$73,38,FALSE))</f>
        <v>0</v>
      </c>
    </row>
    <row r="63" spans="1:11" ht="13.5" customHeight="1">
      <c r="A63" s="115">
        <v>47</v>
      </c>
      <c r="B63" s="204" t="str">
        <f>IF(A63="","",VLOOKUP(A63,登録マスターデーター!$A$5:$AP$73,2,FALSE))</f>
        <v xml:space="preserve"> </v>
      </c>
      <c r="C63" s="202">
        <f>IF(A63="","",VLOOKUP(A63,登録マスターデーター!$A$5:$AP$73,4,FALSE))</f>
        <v>0</v>
      </c>
      <c r="D63" s="130">
        <f>IF(A63="","",VLOOKUP(A63,登録マスターデーター!$A$5:$AP$73,36,FALSE))</f>
        <v>0</v>
      </c>
      <c r="E63" s="132">
        <f>IF(A63="","",VLOOKUP(A63,登録マスターデーター!$A$5:$AP$73,25,FALSE))</f>
        <v>0</v>
      </c>
      <c r="F63" s="117">
        <f>IF(A63="","",VLOOKUP(A63,登録マスターデーター!$A$5:$AP$73,26,FALSE))</f>
        <v>0</v>
      </c>
      <c r="G63" s="266">
        <f>IF(A63="","",VLOOKUP(A63,登録マスターデーター!$A$5:$AP$73,32,FALSE))</f>
        <v>0</v>
      </c>
      <c r="H63" s="116">
        <f>IF(A63="","",VLOOKUP(A63,登録マスターデーター!$A$5:$AP$73,28,FALSE))</f>
        <v>0</v>
      </c>
      <c r="I63" s="591">
        <f>IF(A63="","",VLOOKUP(A63,登録マスターデーター!$A$5:$AP$73,30,FALSE))</f>
        <v>0</v>
      </c>
      <c r="J63" s="591"/>
      <c r="K63" s="209">
        <f>IF(A63="","",VLOOKUP(A63,登録マスターデーター!$A$5:$AP$73,38,FALSE))</f>
        <v>0</v>
      </c>
    </row>
    <row r="64" spans="1:11" ht="13.5" customHeight="1">
      <c r="A64" s="115">
        <v>48</v>
      </c>
      <c r="B64" s="204" t="str">
        <f>IF(A64="","",VLOOKUP(A64,登録マスターデーター!$A$5:$AP$73,2,FALSE))</f>
        <v xml:space="preserve"> </v>
      </c>
      <c r="C64" s="202">
        <f>IF(A64="","",VLOOKUP(A64,登録マスターデーター!$A$5:$AP$73,4,FALSE))</f>
        <v>0</v>
      </c>
      <c r="D64" s="130">
        <f>IF(A64="","",VLOOKUP(A64,登録マスターデーター!$A$5:$AP$73,36,FALSE))</f>
        <v>0</v>
      </c>
      <c r="E64" s="132">
        <f>IF(A64="","",VLOOKUP(A64,登録マスターデーター!$A$5:$AP$73,25,FALSE))</f>
        <v>0</v>
      </c>
      <c r="F64" s="117">
        <f>IF(A64="","",VLOOKUP(A64,登録マスターデーター!$A$5:$AP$73,26,FALSE))</f>
        <v>0</v>
      </c>
      <c r="G64" s="266">
        <f>IF(A64="","",VLOOKUP(A64,登録マスターデーター!$A$5:$AP$73,32,FALSE))</f>
        <v>0</v>
      </c>
      <c r="H64" s="116">
        <f>IF(A64="","",VLOOKUP(A64,登録マスターデーター!$A$5:$AP$73,28,FALSE))</f>
        <v>0</v>
      </c>
      <c r="I64" s="591">
        <f>IF(A64="","",VLOOKUP(A64,登録マスターデーター!$A$5:$AP$73,30,FALSE))</f>
        <v>0</v>
      </c>
      <c r="J64" s="591"/>
      <c r="K64" s="209">
        <f>IF(A64="","",VLOOKUP(A64,登録マスターデーター!$A$5:$AP$73,38,FALSE))</f>
        <v>0</v>
      </c>
    </row>
    <row r="65" spans="1:11" ht="13.5" customHeight="1">
      <c r="A65" s="115">
        <v>49</v>
      </c>
      <c r="B65" s="204" t="str">
        <f>IF(A65="","",VLOOKUP(A65,登録マスターデーター!$A$5:$AP$73,2,FALSE))</f>
        <v xml:space="preserve"> </v>
      </c>
      <c r="C65" s="202">
        <f>IF(A65="","",VLOOKUP(A65,登録マスターデーター!$A$5:$AP$73,4,FALSE))</f>
        <v>0</v>
      </c>
      <c r="D65" s="130">
        <f>IF(A65="","",VLOOKUP(A65,登録マスターデーター!$A$5:$AP$73,36,FALSE))</f>
        <v>0</v>
      </c>
      <c r="E65" s="132">
        <f>IF(A65="","",VLOOKUP(A65,登録マスターデーター!$A$5:$AP$73,25,FALSE))</f>
        <v>0</v>
      </c>
      <c r="F65" s="117">
        <f>IF(A65="","",VLOOKUP(A65,登録マスターデーター!$A$5:$AP$73,26,FALSE))</f>
        <v>0</v>
      </c>
      <c r="G65" s="266">
        <f>IF(A65="","",VLOOKUP(A65,登録マスターデーター!$A$5:$AP$73,32,FALSE))</f>
        <v>0</v>
      </c>
      <c r="H65" s="116">
        <f>IF(A65="","",VLOOKUP(A65,登録マスターデーター!$A$5:$AP$73,28,FALSE))</f>
        <v>0</v>
      </c>
      <c r="I65" s="591">
        <f>IF(A65="","",VLOOKUP(A65,登録マスターデーター!$A$5:$AP$73,30,FALSE))</f>
        <v>0</v>
      </c>
      <c r="J65" s="591"/>
      <c r="K65" s="209">
        <f>IF(A65="","",VLOOKUP(A65,登録マスターデーター!$A$5:$AP$73,38,FALSE))</f>
        <v>0</v>
      </c>
    </row>
    <row r="66" spans="1:11" ht="13.5" customHeight="1">
      <c r="A66" s="115">
        <v>50</v>
      </c>
      <c r="B66" s="204" t="str">
        <f>IF(A66="","",VLOOKUP(A66,登録マスターデーター!$A$5:$AP$73,2,FALSE))</f>
        <v xml:space="preserve"> </v>
      </c>
      <c r="C66" s="202">
        <f>IF(A66="","",VLOOKUP(A66,登録マスターデーター!$A$5:$AP$73,4,FALSE))</f>
        <v>0</v>
      </c>
      <c r="D66" s="130">
        <f>IF(A66="","",VLOOKUP(A66,登録マスターデーター!$A$5:$AP$73,36,FALSE))</f>
        <v>0</v>
      </c>
      <c r="E66" s="132">
        <f>IF(A66="","",VLOOKUP(A66,登録マスターデーター!$A$5:$AP$73,25,FALSE))</f>
        <v>0</v>
      </c>
      <c r="F66" s="117">
        <f>IF(A66="","",VLOOKUP(A66,登録マスターデーター!$A$5:$AP$73,26,FALSE))</f>
        <v>0</v>
      </c>
      <c r="G66" s="266">
        <f>IF(A66="","",VLOOKUP(A66,登録マスターデーター!$A$5:$AP$73,32,FALSE))</f>
        <v>0</v>
      </c>
      <c r="H66" s="116">
        <f>IF(A66="","",VLOOKUP(A66,登録マスターデーター!$A$5:$AP$73,28,FALSE))</f>
        <v>0</v>
      </c>
      <c r="I66" s="591">
        <f>IF(A66="","",VLOOKUP(A66,登録マスターデーター!$A$5:$AP$73,30,FALSE))</f>
        <v>0</v>
      </c>
      <c r="J66" s="591"/>
      <c r="K66" s="209">
        <f>IF(A66="","",VLOOKUP(A66,登録マスターデーター!$A$5:$AP$73,38,FALSE))</f>
        <v>0</v>
      </c>
    </row>
    <row r="67" spans="1:11" ht="13.5" customHeight="1">
      <c r="A67" s="115">
        <v>51</v>
      </c>
      <c r="B67" s="204" t="str">
        <f>IF(A67="","",VLOOKUP(A67,登録マスターデーター!$A$5:$AP$73,2,FALSE))</f>
        <v xml:space="preserve"> </v>
      </c>
      <c r="C67" s="202">
        <f>IF(A67="","",VLOOKUP(A67,登録マスターデーター!$A$5:$AP$73,4,FALSE))</f>
        <v>0</v>
      </c>
      <c r="D67" s="130">
        <f>IF(A67="","",VLOOKUP(A67,登録マスターデーター!$A$5:$AP$73,36,FALSE))</f>
        <v>0</v>
      </c>
      <c r="E67" s="132">
        <f>IF(A67="","",VLOOKUP(A67,登録マスターデーター!$A$5:$AP$73,25,FALSE))</f>
        <v>0</v>
      </c>
      <c r="F67" s="117">
        <f>IF(A67="","",VLOOKUP(A67,登録マスターデーター!$A$5:$AP$73,26,FALSE))</f>
        <v>0</v>
      </c>
      <c r="G67" s="266">
        <f>IF(A67="","",VLOOKUP(A67,登録マスターデーター!$A$5:$AP$73,32,FALSE))</f>
        <v>0</v>
      </c>
      <c r="H67" s="116">
        <f>IF(A67="","",VLOOKUP(A67,登録マスターデーター!$A$5:$AP$73,28,FALSE))</f>
        <v>0</v>
      </c>
      <c r="I67" s="591">
        <f>IF(A67="","",VLOOKUP(A67,登録マスターデーター!$A$5:$AP$73,30,FALSE))</f>
        <v>0</v>
      </c>
      <c r="J67" s="591"/>
      <c r="K67" s="209">
        <f>IF(A67="","",VLOOKUP(A67,登録マスターデーター!$A$5:$AP$73,38,FALSE))</f>
        <v>0</v>
      </c>
    </row>
    <row r="68" spans="1:11" ht="13.5" customHeight="1">
      <c r="A68" s="115">
        <v>52</v>
      </c>
      <c r="B68" s="204" t="str">
        <f>IF(A68="","",VLOOKUP(A68,登録マスターデーター!$A$5:$AP$73,2,FALSE))</f>
        <v xml:space="preserve"> </v>
      </c>
      <c r="C68" s="202">
        <f>IF(A68="","",VLOOKUP(A68,登録マスターデーター!$A$5:$AP$73,4,FALSE))</f>
        <v>0</v>
      </c>
      <c r="D68" s="130">
        <f>IF(A68="","",VLOOKUP(A68,登録マスターデーター!$A$5:$AP$73,36,FALSE))</f>
        <v>0</v>
      </c>
      <c r="E68" s="132">
        <f>IF(A68="","",VLOOKUP(A68,登録マスターデーター!$A$5:$AP$73,25,FALSE))</f>
        <v>0</v>
      </c>
      <c r="F68" s="117">
        <f>IF(A68="","",VLOOKUP(A68,登録マスターデーター!$A$5:$AP$73,26,FALSE))</f>
        <v>0</v>
      </c>
      <c r="G68" s="266">
        <f>IF(A68="","",VLOOKUP(A68,登録マスターデーター!$A$5:$AP$73,32,FALSE))</f>
        <v>0</v>
      </c>
      <c r="H68" s="116">
        <f>IF(A68="","",VLOOKUP(A68,登録マスターデーター!$A$5:$AP$73,28,FALSE))</f>
        <v>0</v>
      </c>
      <c r="I68" s="591">
        <f>IF(A68="","",VLOOKUP(A68,登録マスターデーター!$A$5:$AP$73,30,FALSE))</f>
        <v>0</v>
      </c>
      <c r="J68" s="591"/>
      <c r="K68" s="209">
        <f>IF(A68="","",VLOOKUP(A68,登録マスターデーター!$A$5:$AP$73,38,FALSE))</f>
        <v>0</v>
      </c>
    </row>
    <row r="69" spans="1:11" ht="13.5" customHeight="1">
      <c r="A69" s="115">
        <v>53</v>
      </c>
      <c r="B69" s="204" t="str">
        <f>IF(A69="","",VLOOKUP(A69,登録マスターデーター!$A$5:$AP$73,2,FALSE))</f>
        <v xml:space="preserve"> </v>
      </c>
      <c r="C69" s="202">
        <f>IF(A69="","",VLOOKUP(A69,登録マスターデーター!$A$5:$AP$73,4,FALSE))</f>
        <v>0</v>
      </c>
      <c r="D69" s="130">
        <f>IF(A69="","",VLOOKUP(A69,登録マスターデーター!$A$5:$AP$73,36,FALSE))</f>
        <v>0</v>
      </c>
      <c r="E69" s="132">
        <f>IF(A69="","",VLOOKUP(A69,登録マスターデーター!$A$5:$AP$73,25,FALSE))</f>
        <v>0</v>
      </c>
      <c r="F69" s="117">
        <f>IF(A69="","",VLOOKUP(A69,登録マスターデーター!$A$5:$AP$73,26,FALSE))</f>
        <v>0</v>
      </c>
      <c r="G69" s="266">
        <f>IF(A69="","",VLOOKUP(A69,登録マスターデーター!$A$5:$AP$73,32,FALSE))</f>
        <v>0</v>
      </c>
      <c r="H69" s="116">
        <f>IF(A69="","",VLOOKUP(A69,登録マスターデーター!$A$5:$AP$73,28,FALSE))</f>
        <v>0</v>
      </c>
      <c r="I69" s="591">
        <f>IF(A69="","",VLOOKUP(A69,登録マスターデーター!$A$5:$AP$73,30,FALSE))</f>
        <v>0</v>
      </c>
      <c r="J69" s="591"/>
      <c r="K69" s="209">
        <f>IF(A69="","",VLOOKUP(A69,登録マスターデーター!$A$5:$AP$73,38,FALSE))</f>
        <v>0</v>
      </c>
    </row>
    <row r="70" spans="1:11" ht="13.5" customHeight="1">
      <c r="A70" s="115">
        <v>54</v>
      </c>
      <c r="B70" s="204" t="str">
        <f>IF(A70="","",VLOOKUP(A70,登録マスターデーター!$A$5:$AP$73,2,FALSE))</f>
        <v xml:space="preserve"> </v>
      </c>
      <c r="C70" s="202">
        <f>IF(A70="","",VLOOKUP(A70,登録マスターデーター!$A$5:$AP$73,4,FALSE))</f>
        <v>0</v>
      </c>
      <c r="D70" s="130">
        <f>IF(A70="","",VLOOKUP(A70,登録マスターデーター!$A$5:$AP$73,36,FALSE))</f>
        <v>0</v>
      </c>
      <c r="E70" s="132">
        <f>IF(A70="","",VLOOKUP(A70,登録マスターデーター!$A$5:$AP$73,25,FALSE))</f>
        <v>0</v>
      </c>
      <c r="F70" s="117">
        <f>IF(A70="","",VLOOKUP(A70,登録マスターデーター!$A$5:$AP$73,26,FALSE))</f>
        <v>0</v>
      </c>
      <c r="G70" s="266">
        <f>IF(A70="","",VLOOKUP(A70,登録マスターデーター!$A$5:$AP$73,32,FALSE))</f>
        <v>0</v>
      </c>
      <c r="H70" s="116">
        <f>IF(A70="","",VLOOKUP(A70,登録マスターデーター!$A$5:$AP$73,28,FALSE))</f>
        <v>0</v>
      </c>
      <c r="I70" s="591">
        <f>IF(A70="","",VLOOKUP(A70,登録マスターデーター!$A$5:$AP$73,30,FALSE))</f>
        <v>0</v>
      </c>
      <c r="J70" s="591"/>
      <c r="K70" s="209">
        <f>IF(A70="","",VLOOKUP(A70,登録マスターデーター!$A$5:$AP$73,38,FALSE))</f>
        <v>0</v>
      </c>
    </row>
    <row r="71" spans="1:11" ht="13.5" customHeight="1">
      <c r="A71" s="115">
        <v>55</v>
      </c>
      <c r="B71" s="204" t="str">
        <f>IF(A71="","",VLOOKUP(A71,登録マスターデーター!$A$5:$AP$73,2,FALSE))</f>
        <v xml:space="preserve"> </v>
      </c>
      <c r="C71" s="202">
        <f>IF(A71="","",VLOOKUP(A71,登録マスターデーター!$A$5:$AP$73,4,FALSE))</f>
        <v>0</v>
      </c>
      <c r="D71" s="130">
        <f>IF(A71="","",VLOOKUP(A71,登録マスターデーター!$A$5:$AP$73,36,FALSE))</f>
        <v>0</v>
      </c>
      <c r="E71" s="132">
        <f>IF(A71="","",VLOOKUP(A71,登録マスターデーター!$A$5:$AP$73,25,FALSE))</f>
        <v>0</v>
      </c>
      <c r="F71" s="117">
        <f>IF(A71="","",VLOOKUP(A71,登録マスターデーター!$A$5:$AP$73,26,FALSE))</f>
        <v>0</v>
      </c>
      <c r="G71" s="266">
        <f>IF(A71="","",VLOOKUP(A71,登録マスターデーター!$A$5:$AP$73,32,FALSE))</f>
        <v>0</v>
      </c>
      <c r="H71" s="116">
        <f>IF(A71="","",VLOOKUP(A71,登録マスターデーター!$A$5:$AP$73,28,FALSE))</f>
        <v>0</v>
      </c>
      <c r="I71" s="591">
        <f>IF(A71="","",VLOOKUP(A71,登録マスターデーター!$A$5:$AP$73,30,FALSE))</f>
        <v>0</v>
      </c>
      <c r="J71" s="591"/>
      <c r="K71" s="209">
        <f>IF(A71="","",VLOOKUP(A71,登録マスターデーター!$A$5:$AP$73,38,FALSE))</f>
        <v>0</v>
      </c>
    </row>
    <row r="72" spans="1:11" ht="13.5" customHeight="1">
      <c r="A72" s="115">
        <v>56</v>
      </c>
      <c r="B72" s="204" t="str">
        <f>IF(A72="","",VLOOKUP(A72,登録マスターデーター!$A$5:$AP$73,2,FALSE))</f>
        <v xml:space="preserve"> </v>
      </c>
      <c r="C72" s="202">
        <f>IF(A72="","",VLOOKUP(A72,登録マスターデーター!$A$5:$AP$73,4,FALSE))</f>
        <v>0</v>
      </c>
      <c r="D72" s="130">
        <f>IF(A72="","",VLOOKUP(A72,登録マスターデーター!$A$5:$AP$73,36,FALSE))</f>
        <v>0</v>
      </c>
      <c r="E72" s="132">
        <f>IF(A72="","",VLOOKUP(A72,登録マスターデーター!$A$5:$AP$73,25,FALSE))</f>
        <v>0</v>
      </c>
      <c r="F72" s="117">
        <f>IF(A72="","",VLOOKUP(A72,登録マスターデーター!$A$5:$AP$73,26,FALSE))</f>
        <v>0</v>
      </c>
      <c r="G72" s="266">
        <f>IF(A72="","",VLOOKUP(A72,登録マスターデーター!$A$5:$AP$73,32,FALSE))</f>
        <v>0</v>
      </c>
      <c r="H72" s="116">
        <f>IF(A72="","",VLOOKUP(A72,登録マスターデーター!$A$5:$AP$73,28,FALSE))</f>
        <v>0</v>
      </c>
      <c r="I72" s="591">
        <f>IF(A72="","",VLOOKUP(A72,登録マスターデーター!$A$5:$AP$73,30,FALSE))</f>
        <v>0</v>
      </c>
      <c r="J72" s="591"/>
      <c r="K72" s="209">
        <f>IF(A72="","",VLOOKUP(A72,登録マスターデーター!$A$5:$AP$73,38,FALSE))</f>
        <v>0</v>
      </c>
    </row>
    <row r="73" spans="1:11" ht="13.5" customHeight="1">
      <c r="A73" s="115">
        <v>57</v>
      </c>
      <c r="B73" s="204" t="str">
        <f>IF(A73="","",VLOOKUP(A73,登録マスターデーター!$A$5:$AP$73,2,FALSE))</f>
        <v xml:space="preserve"> </v>
      </c>
      <c r="C73" s="202">
        <f>IF(A73="","",VLOOKUP(A73,登録マスターデーター!$A$5:$AP$73,4,FALSE))</f>
        <v>0</v>
      </c>
      <c r="D73" s="130">
        <f>IF(A73="","",VLOOKUP(A73,登録マスターデーター!$A$5:$AP$73,36,FALSE))</f>
        <v>0</v>
      </c>
      <c r="E73" s="132">
        <f>IF(A73="","",VLOOKUP(A73,登録マスターデーター!$A$5:$AP$73,25,FALSE))</f>
        <v>0</v>
      </c>
      <c r="F73" s="117">
        <f>IF(A73="","",VLOOKUP(A73,登録マスターデーター!$A$5:$AP$73,26,FALSE))</f>
        <v>0</v>
      </c>
      <c r="G73" s="266">
        <f>IF(A73="","",VLOOKUP(A73,登録マスターデーター!$A$5:$AP$73,32,FALSE))</f>
        <v>0</v>
      </c>
      <c r="H73" s="116">
        <f>IF(A73="","",VLOOKUP(A73,登録マスターデーター!$A$5:$AP$73,28,FALSE))</f>
        <v>0</v>
      </c>
      <c r="I73" s="591">
        <f>IF(A73="","",VLOOKUP(A73,登録マスターデーター!$A$5:$AP$73,30,FALSE))</f>
        <v>0</v>
      </c>
      <c r="J73" s="591"/>
      <c r="K73" s="209">
        <f>IF(A73="","",VLOOKUP(A73,登録マスターデーター!$A$5:$AP$73,38,FALSE))</f>
        <v>0</v>
      </c>
    </row>
    <row r="74" spans="1:11" ht="13.5" customHeight="1">
      <c r="A74" s="115">
        <v>58</v>
      </c>
      <c r="B74" s="204" t="str">
        <f>IF(A74="","",VLOOKUP(A74,登録マスターデーター!$A$5:$AP$73,2,FALSE))</f>
        <v xml:space="preserve"> </v>
      </c>
      <c r="C74" s="202">
        <f>IF(A74="","",VLOOKUP(A74,登録マスターデーター!$A$5:$AP$73,4,FALSE))</f>
        <v>0</v>
      </c>
      <c r="D74" s="130">
        <f>IF(A74="","",VLOOKUP(A74,登録マスターデーター!$A$5:$AP$73,36,FALSE))</f>
        <v>0</v>
      </c>
      <c r="E74" s="132">
        <f>IF(A74="","",VLOOKUP(A74,登録マスターデーター!$A$5:$AP$73,25,FALSE))</f>
        <v>0</v>
      </c>
      <c r="F74" s="117">
        <f>IF(A74="","",VLOOKUP(A74,登録マスターデーター!$A$5:$AP$73,26,FALSE))</f>
        <v>0</v>
      </c>
      <c r="G74" s="266">
        <f>IF(A74="","",VLOOKUP(A74,登録マスターデーター!$A$5:$AP$73,32,FALSE))</f>
        <v>0</v>
      </c>
      <c r="H74" s="116">
        <f>IF(A74="","",VLOOKUP(A74,登録マスターデーター!$A$5:$AP$73,28,FALSE))</f>
        <v>0</v>
      </c>
      <c r="I74" s="591">
        <f>IF(A74="","",VLOOKUP(A74,登録マスターデーター!$A$5:$AP$73,30,FALSE))</f>
        <v>0</v>
      </c>
      <c r="J74" s="591"/>
      <c r="K74" s="209">
        <f>IF(A74="","",VLOOKUP(A74,登録マスターデーター!$A$5:$AP$73,38,FALSE))</f>
        <v>0</v>
      </c>
    </row>
    <row r="75" spans="1:11" ht="13.5" customHeight="1">
      <c r="A75" s="115">
        <v>59</v>
      </c>
      <c r="B75" s="204" t="str">
        <f>IF(A75="","",VLOOKUP(A75,登録マスターデーター!$A$5:$AP$73,2,FALSE))</f>
        <v xml:space="preserve"> </v>
      </c>
      <c r="C75" s="202">
        <f>IF(A75="","",VLOOKUP(A75,登録マスターデーター!$A$5:$AP$73,4,FALSE))</f>
        <v>0</v>
      </c>
      <c r="D75" s="130">
        <f>IF(A75="","",VLOOKUP(A75,登録マスターデーター!$A$5:$AP$73,36,FALSE))</f>
        <v>0</v>
      </c>
      <c r="E75" s="132">
        <f>IF(A75="","",VLOOKUP(A75,登録マスターデーター!$A$5:$AP$73,25,FALSE))</f>
        <v>0</v>
      </c>
      <c r="F75" s="117">
        <f>IF(A75="","",VLOOKUP(A75,登録マスターデーター!$A$5:$AP$73,26,FALSE))</f>
        <v>0</v>
      </c>
      <c r="G75" s="266">
        <f>IF(A75="","",VLOOKUP(A75,登録マスターデーター!$A$5:$AP$73,32,FALSE))</f>
        <v>0</v>
      </c>
      <c r="H75" s="116">
        <f>IF(A75="","",VLOOKUP(A75,登録マスターデーター!$A$5:$AP$73,28,FALSE))</f>
        <v>0</v>
      </c>
      <c r="I75" s="591">
        <f>IF(A75="","",VLOOKUP(A75,登録マスターデーター!$A$5:$AP$73,30,FALSE))</f>
        <v>0</v>
      </c>
      <c r="J75" s="591"/>
      <c r="K75" s="209">
        <f>IF(A75="","",VLOOKUP(A75,登録マスターデーター!$A$5:$AP$73,38,FALSE))</f>
        <v>0</v>
      </c>
    </row>
    <row r="76" spans="1:11" ht="13.5" customHeight="1">
      <c r="A76" s="115">
        <v>60</v>
      </c>
      <c r="B76" s="204" t="str">
        <f>IF(A76="","",VLOOKUP(A76,登録マスターデーター!$A$5:$AP$73,2,FALSE))</f>
        <v xml:space="preserve"> </v>
      </c>
      <c r="C76" s="202">
        <f>IF(A76="","",VLOOKUP(A76,登録マスターデーター!$A$5:$AP$73,4,FALSE))</f>
        <v>0</v>
      </c>
      <c r="D76" s="130">
        <f>IF(A76="","",VLOOKUP(A76,登録マスターデーター!$A$5:$AP$73,36,FALSE))</f>
        <v>0</v>
      </c>
      <c r="E76" s="132">
        <f>IF(A76="","",VLOOKUP(A76,登録マスターデーター!$A$5:$AP$73,25,FALSE))</f>
        <v>0</v>
      </c>
      <c r="F76" s="117">
        <f>IF(A76="","",VLOOKUP(A76,登録マスターデーター!$A$5:$AP$73,26,FALSE))</f>
        <v>0</v>
      </c>
      <c r="G76" s="266">
        <f>IF(A76="","",VLOOKUP(A76,登録マスターデーター!$A$5:$AP$73,32,FALSE))</f>
        <v>0</v>
      </c>
      <c r="H76" s="116">
        <f>IF(A76="","",VLOOKUP(A76,登録マスターデーター!$A$5:$AP$73,28,FALSE))</f>
        <v>0</v>
      </c>
      <c r="I76" s="591">
        <f>IF(A76="","",VLOOKUP(A76,登録マスターデーター!$A$5:$AP$73,30,FALSE))</f>
        <v>0</v>
      </c>
      <c r="J76" s="591"/>
      <c r="K76" s="209">
        <f>IF(A76="","",VLOOKUP(A76,登録マスターデーター!$A$5:$AP$73,38,FALSE))</f>
        <v>0</v>
      </c>
    </row>
    <row r="77" spans="1:11" ht="13.5" customHeight="1">
      <c r="A77" s="115">
        <v>61</v>
      </c>
      <c r="B77" s="204" t="str">
        <f>IF(A77="","",VLOOKUP(A77,登録マスターデーター!$A$5:$AP$73,2,FALSE))</f>
        <v xml:space="preserve"> </v>
      </c>
      <c r="C77" s="202">
        <f>IF(A77="","",VLOOKUP(A77,登録マスターデーター!$A$5:$AP$73,4,FALSE))</f>
        <v>0</v>
      </c>
      <c r="D77" s="130">
        <f>IF(A77="","",VLOOKUP(A77,登録マスターデーター!$A$5:$AP$73,36,FALSE))</f>
        <v>0</v>
      </c>
      <c r="E77" s="132">
        <f>IF(A77="","",VLOOKUP(A77,登録マスターデーター!$A$5:$AP$73,25,FALSE))</f>
        <v>0</v>
      </c>
      <c r="F77" s="117">
        <f>IF(A77="","",VLOOKUP(A77,登録マスターデーター!$A$5:$AP$73,26,FALSE))</f>
        <v>0</v>
      </c>
      <c r="G77" s="266">
        <f>IF(A77="","",VLOOKUP(A77,登録マスターデーター!$A$5:$AP$73,32,FALSE))</f>
        <v>0</v>
      </c>
      <c r="H77" s="116">
        <f>IF(A77="","",VLOOKUP(A77,登録マスターデーター!$A$5:$AP$73,28,FALSE))</f>
        <v>0</v>
      </c>
      <c r="I77" s="591">
        <f>IF(A77="","",VLOOKUP(A77,登録マスターデーター!$A$5:$AP$73,30,FALSE))</f>
        <v>0</v>
      </c>
      <c r="J77" s="591"/>
      <c r="K77" s="209">
        <f>IF(A77="","",VLOOKUP(A77,登録マスターデーター!$A$5:$AP$73,38,FALSE))</f>
        <v>0</v>
      </c>
    </row>
    <row r="78" spans="1:11" ht="13.5" customHeight="1">
      <c r="A78" s="115">
        <v>62</v>
      </c>
      <c r="B78" s="204" t="str">
        <f>IF(A78="","",VLOOKUP(A78,登録マスターデーター!$A$5:$AP$73,2,FALSE))</f>
        <v xml:space="preserve"> </v>
      </c>
      <c r="C78" s="202">
        <f>IF(A78="","",VLOOKUP(A78,登録マスターデーター!$A$5:$AP$73,4,FALSE))</f>
        <v>0</v>
      </c>
      <c r="D78" s="130">
        <f>IF(A78="","",VLOOKUP(A78,登録マスターデーター!$A$5:$AP$73,36,FALSE))</f>
        <v>0</v>
      </c>
      <c r="E78" s="132">
        <f>IF(A78="","",VLOOKUP(A78,登録マスターデーター!$A$5:$AP$73,25,FALSE))</f>
        <v>0</v>
      </c>
      <c r="F78" s="117">
        <f>IF(A78="","",VLOOKUP(A78,登録マスターデーター!$A$5:$AP$73,26,FALSE))</f>
        <v>0</v>
      </c>
      <c r="G78" s="266">
        <f>IF(A78="","",VLOOKUP(A78,登録マスターデーター!$A$5:$AP$73,32,FALSE))</f>
        <v>0</v>
      </c>
      <c r="H78" s="116">
        <f>IF(A78="","",VLOOKUP(A78,登録マスターデーター!$A$5:$AP$73,28,FALSE))</f>
        <v>0</v>
      </c>
      <c r="I78" s="591">
        <f>IF(A78="","",VLOOKUP(A78,登録マスターデーター!$A$5:$AP$73,30,FALSE))</f>
        <v>0</v>
      </c>
      <c r="J78" s="591"/>
      <c r="K78" s="209">
        <f>IF(A78="","",VLOOKUP(A78,登録マスターデーター!$A$5:$AP$73,38,FALSE))</f>
        <v>0</v>
      </c>
    </row>
    <row r="79" spans="1:11" ht="13.5" customHeight="1">
      <c r="A79" s="115">
        <v>63</v>
      </c>
      <c r="B79" s="204" t="str">
        <f>IF(A79="","",VLOOKUP(A79,登録マスターデーター!$A$5:$AP$73,2,FALSE))</f>
        <v xml:space="preserve"> </v>
      </c>
      <c r="C79" s="202">
        <f>IF(A79="","",VLOOKUP(A79,登録マスターデーター!$A$5:$AP$73,4,FALSE))</f>
        <v>0</v>
      </c>
      <c r="D79" s="130">
        <f>IF(A79="","",VLOOKUP(A79,登録マスターデーター!$A$5:$AP$73,36,FALSE))</f>
        <v>0</v>
      </c>
      <c r="E79" s="132">
        <f>IF(A79="","",VLOOKUP(A79,登録マスターデーター!$A$5:$AP$73,25,FALSE))</f>
        <v>0</v>
      </c>
      <c r="F79" s="117">
        <f>IF(A79="","",VLOOKUP(A79,登録マスターデーター!$A$5:$AP$73,26,FALSE))</f>
        <v>0</v>
      </c>
      <c r="G79" s="266">
        <f>IF(A79="","",VLOOKUP(A79,登録マスターデーター!$A$5:$AP$73,32,FALSE))</f>
        <v>0</v>
      </c>
      <c r="H79" s="116">
        <f>IF(A79="","",VLOOKUP(A79,登録マスターデーター!$A$5:$AP$73,28,FALSE))</f>
        <v>0</v>
      </c>
      <c r="I79" s="591">
        <f>IF(A79="","",VLOOKUP(A79,登録マスターデーター!$A$5:$AP$73,30,FALSE))</f>
        <v>0</v>
      </c>
      <c r="J79" s="591"/>
      <c r="K79" s="209">
        <f>IF(A79="","",VLOOKUP(A79,登録マスターデーター!$A$5:$AP$73,38,FALSE))</f>
        <v>0</v>
      </c>
    </row>
    <row r="80" spans="1:11" ht="13.5" customHeight="1">
      <c r="A80" s="115">
        <v>64</v>
      </c>
      <c r="B80" s="204" t="str">
        <f>IF(A80="","",VLOOKUP(A80,登録マスターデーター!$A$5:$AP$73,2,FALSE))</f>
        <v xml:space="preserve"> </v>
      </c>
      <c r="C80" s="202">
        <f>IF(A80="","",VLOOKUP(A80,登録マスターデーター!$A$5:$AP$73,4,FALSE))</f>
        <v>0</v>
      </c>
      <c r="D80" s="130">
        <f>IF(A80="","",VLOOKUP(A80,登録マスターデーター!$A$5:$AP$73,36,FALSE))</f>
        <v>0</v>
      </c>
      <c r="E80" s="132">
        <f>IF(A80="","",VLOOKUP(A80,登録マスターデーター!$A$5:$AP$73,25,FALSE))</f>
        <v>0</v>
      </c>
      <c r="F80" s="117">
        <f>IF(A80="","",VLOOKUP(A80,登録マスターデーター!$A$5:$AP$73,26,FALSE))</f>
        <v>0</v>
      </c>
      <c r="G80" s="266">
        <f>IF(A80="","",VLOOKUP(A80,登録マスターデーター!$A$5:$AP$73,32,FALSE))</f>
        <v>0</v>
      </c>
      <c r="H80" s="116">
        <f>IF(A80="","",VLOOKUP(A80,登録マスターデーター!$A$5:$AP$73,28,FALSE))</f>
        <v>0</v>
      </c>
      <c r="I80" s="591">
        <f>IF(A80="","",VLOOKUP(A80,登録マスターデーター!$A$5:$AP$73,30,FALSE))</f>
        <v>0</v>
      </c>
      <c r="J80" s="591"/>
      <c r="K80" s="209">
        <f>IF(A80="","",VLOOKUP(A80,登録マスターデーター!$A$5:$AP$73,38,FALSE))</f>
        <v>0</v>
      </c>
    </row>
    <row r="81" spans="1:11" ht="13.5" customHeight="1">
      <c r="A81" s="115">
        <v>65</v>
      </c>
      <c r="B81" s="204" t="str">
        <f>IF(A81="","",VLOOKUP(A81,登録マスターデーター!$A$5:$AP$73,2,FALSE))</f>
        <v xml:space="preserve"> </v>
      </c>
      <c r="C81" s="202">
        <f>IF(A81="","",VLOOKUP(A81,登録マスターデーター!$A$5:$AP$73,4,FALSE))</f>
        <v>0</v>
      </c>
      <c r="D81" s="130">
        <f>IF(A81="","",VLOOKUP(A81,登録マスターデーター!$A$5:$AP$73,36,FALSE))</f>
        <v>0</v>
      </c>
      <c r="E81" s="132">
        <f>IF(A81="","",VLOOKUP(A81,登録マスターデーター!$A$5:$AP$73,25,FALSE))</f>
        <v>0</v>
      </c>
      <c r="F81" s="117">
        <f>IF(A81="","",VLOOKUP(A81,登録マスターデーター!$A$5:$AP$73,26,FALSE))</f>
        <v>0</v>
      </c>
      <c r="G81" s="266">
        <f>IF(A81="","",VLOOKUP(A81,登録マスターデーター!$A$5:$AP$73,32,FALSE))</f>
        <v>0</v>
      </c>
      <c r="H81" s="116">
        <f>IF(A81="","",VLOOKUP(A81,登録マスターデーター!$A$5:$AP$73,28,FALSE))</f>
        <v>0</v>
      </c>
      <c r="I81" s="591">
        <f>IF(A81="","",VLOOKUP(A81,登録マスターデーター!$A$5:$AP$73,30,FALSE))</f>
        <v>0</v>
      </c>
      <c r="J81" s="591"/>
      <c r="K81" s="209">
        <f>IF(A81="","",VLOOKUP(A81,登録マスターデーター!$A$5:$AP$73,38,FALSE))</f>
        <v>0</v>
      </c>
    </row>
    <row r="82" spans="1:11" ht="13.5" customHeight="1">
      <c r="A82" s="115">
        <v>66</v>
      </c>
      <c r="B82" s="204" t="str">
        <f>IF(A82="","",VLOOKUP(A82,登録マスターデーター!$A$5:$AP$73,2,FALSE))</f>
        <v xml:space="preserve"> </v>
      </c>
      <c r="C82" s="202">
        <f>IF(A82="","",VLOOKUP(A82,登録マスターデーター!$A$5:$AP$73,4,FALSE))</f>
        <v>0</v>
      </c>
      <c r="D82" s="130">
        <f>IF(A82="","",VLOOKUP(A82,登録マスターデーター!$A$5:$AP$73,36,FALSE))</f>
        <v>0</v>
      </c>
      <c r="E82" s="132">
        <f>IF(A82="","",VLOOKUP(A82,登録マスターデーター!$A$5:$AP$73,25,FALSE))</f>
        <v>0</v>
      </c>
      <c r="F82" s="117">
        <f>IF(A82="","",VLOOKUP(A82,登録マスターデーター!$A$5:$AP$73,26,FALSE))</f>
        <v>0</v>
      </c>
      <c r="G82" s="266">
        <f>IF(A82="","",VLOOKUP(A82,登録マスターデーター!$A$5:$AP$73,32,FALSE))</f>
        <v>0</v>
      </c>
      <c r="H82" s="116">
        <f>IF(A82="","",VLOOKUP(A82,登録マスターデーター!$A$5:$AP$73,28,FALSE))</f>
        <v>0</v>
      </c>
      <c r="I82" s="591">
        <f>IF(A82="","",VLOOKUP(A82,登録マスターデーター!$A$5:$AP$73,30,FALSE))</f>
        <v>0</v>
      </c>
      <c r="J82" s="591"/>
      <c r="K82" s="209">
        <f>IF(A82="","",VLOOKUP(A82,登録マスターデーター!$A$5:$AP$73,38,FALSE))</f>
        <v>0</v>
      </c>
    </row>
    <row r="83" spans="1:11" ht="13.5" customHeight="1">
      <c r="A83" s="115">
        <v>67</v>
      </c>
      <c r="B83" s="204" t="str">
        <f>IF(A83="","",VLOOKUP(A83,登録マスターデーター!$A$5:$AP$73,2,FALSE))</f>
        <v xml:space="preserve"> </v>
      </c>
      <c r="C83" s="202">
        <f>IF(A83="","",VLOOKUP(A83,登録マスターデーター!$A$5:$AP$73,4,FALSE))</f>
        <v>0</v>
      </c>
      <c r="D83" s="130">
        <f>IF(A83="","",VLOOKUP(A83,登録マスターデーター!$A$5:$AP$73,36,FALSE))</f>
        <v>0</v>
      </c>
      <c r="E83" s="132">
        <f>IF(A83="","",VLOOKUP(A83,登録マスターデーター!$A$5:$AP$73,25,FALSE))</f>
        <v>0</v>
      </c>
      <c r="F83" s="117">
        <f>IF(A83="","",VLOOKUP(A83,登録マスターデーター!$A$5:$AP$73,26,FALSE))</f>
        <v>0</v>
      </c>
      <c r="G83" s="266">
        <f>IF(A83="","",VLOOKUP(A83,登録マスターデーター!$A$5:$AP$73,32,FALSE))</f>
        <v>0</v>
      </c>
      <c r="H83" s="116">
        <f>IF(A83="","",VLOOKUP(A83,登録マスターデーター!$A$5:$AP$73,28,FALSE))</f>
        <v>0</v>
      </c>
      <c r="I83" s="591">
        <f>IF(A83="","",VLOOKUP(A83,登録マスターデーター!$A$5:$AP$73,30,FALSE))</f>
        <v>0</v>
      </c>
      <c r="J83" s="591"/>
      <c r="K83" s="209">
        <f>IF(A83="","",VLOOKUP(A83,登録マスターデーター!$A$5:$AP$73,38,FALSE))</f>
        <v>0</v>
      </c>
    </row>
    <row r="84" spans="1:11">
      <c r="A84" s="115">
        <v>68</v>
      </c>
      <c r="B84" s="204" t="str">
        <f>IF(A84="","",VLOOKUP(A84,登録マスターデーター!$A$5:$AP$73,2,FALSE))</f>
        <v xml:space="preserve"> </v>
      </c>
      <c r="C84" s="202">
        <f>IF(A84="","",VLOOKUP(A84,登録マスターデーター!$A$5:$AP$73,4,FALSE))</f>
        <v>0</v>
      </c>
      <c r="D84" s="130">
        <f>IF(A84="","",VLOOKUP(A84,登録マスターデーター!$A$5:$AP$73,36,FALSE))</f>
        <v>0</v>
      </c>
      <c r="E84" s="132">
        <f>IF(A84="","",VLOOKUP(A84,登録マスターデーター!$A$5:$AP$73,25,FALSE))</f>
        <v>0</v>
      </c>
      <c r="F84" s="117">
        <f>IF(A84="","",VLOOKUP(A84,登録マスターデーター!$A$5:$AP$73,26,FALSE))</f>
        <v>0</v>
      </c>
      <c r="G84" s="266">
        <f>IF(A84="","",VLOOKUP(A84,登録マスターデーター!$A$5:$AP$73,32,FALSE))</f>
        <v>0</v>
      </c>
      <c r="H84" s="116">
        <f>IF(A84="","",VLOOKUP(A84,登録マスターデーター!$A$5:$AP$73,28,FALSE))</f>
        <v>0</v>
      </c>
      <c r="I84" s="591">
        <f>IF(A84="","",VLOOKUP(A84,登録マスターデーター!$A$5:$AP$73,30,FALSE))</f>
        <v>0</v>
      </c>
      <c r="J84" s="591"/>
      <c r="K84" s="209">
        <f>IF(A84="","",VLOOKUP(A84,登録マスターデーター!$A$5:$AP$73,38,FALSE))</f>
        <v>0</v>
      </c>
    </row>
    <row r="85" spans="1:11" ht="14.25" thickBot="1">
      <c r="A85" s="119">
        <v>69</v>
      </c>
      <c r="B85" s="206" t="str">
        <f>IF(A85="","",VLOOKUP(A85,登録マスターデーター!$A$5:$AP$73,2,FALSE))</f>
        <v xml:space="preserve"> </v>
      </c>
      <c r="C85" s="203">
        <f>IF(A85="","",VLOOKUP(A85,登録マスターデーター!$A$5:$AP$73,4,FALSE))</f>
        <v>0</v>
      </c>
      <c r="D85" s="138">
        <f>IF(A85="","",VLOOKUP(A85,登録マスターデーター!$A$5:$AP$73,36,FALSE))</f>
        <v>0</v>
      </c>
      <c r="E85" s="133">
        <f>IF(A85="","",VLOOKUP(A85,登録マスターデーター!$A$5:$AP$73,25,FALSE))</f>
        <v>0</v>
      </c>
      <c r="F85" s="121">
        <f>IF(A85="","",VLOOKUP(A85,登録マスターデーター!$A$5:$AP$73,26,FALSE))</f>
        <v>0</v>
      </c>
      <c r="G85" s="266">
        <f>IF(A85="","",VLOOKUP(A85,登録マスターデーター!$A$5:$AP$73,32,FALSE))</f>
        <v>0</v>
      </c>
      <c r="H85" s="120">
        <f>IF(A85="","",VLOOKUP(A85,登録マスターデーター!$A$5:$AP$73,28,FALSE))</f>
        <v>0</v>
      </c>
      <c r="I85" s="605">
        <f>IF(A85="","",VLOOKUP(A85,登録マスターデーター!$A$5:$AP$73,30,FALSE))</f>
        <v>0</v>
      </c>
      <c r="J85" s="605"/>
      <c r="K85" s="211">
        <f>IF(A85="","",VLOOKUP(A85,登録マスターデーター!$A$5:$AP$73,38,FALSE))</f>
        <v>0</v>
      </c>
    </row>
    <row r="86" spans="1:11">
      <c r="G86" s="222"/>
    </row>
  </sheetData>
  <sheetProtection password="E9DF" sheet="1" objects="1" scenarios="1"/>
  <mergeCells count="77">
    <mergeCell ref="I85:J85"/>
    <mergeCell ref="I82:J82"/>
    <mergeCell ref="I83:J83"/>
    <mergeCell ref="I84:J84"/>
    <mergeCell ref="I78:J78"/>
    <mergeCell ref="I79:J79"/>
    <mergeCell ref="I80:J80"/>
    <mergeCell ref="I81:J81"/>
    <mergeCell ref="I22:J22"/>
    <mergeCell ref="C3:H3"/>
    <mergeCell ref="C4:H4"/>
    <mergeCell ref="C5:H5"/>
    <mergeCell ref="C6:H6"/>
    <mergeCell ref="I11:J11"/>
    <mergeCell ref="I12:J12"/>
    <mergeCell ref="F8:H8"/>
    <mergeCell ref="F9:H9"/>
    <mergeCell ref="I29:J29"/>
    <mergeCell ref="I77:J77"/>
    <mergeCell ref="I10:J10"/>
    <mergeCell ref="I46:J46"/>
    <mergeCell ref="I17:J17"/>
    <mergeCell ref="I18:J18"/>
    <mergeCell ref="I19:J19"/>
    <mergeCell ref="I20:J20"/>
    <mergeCell ref="I33:J33"/>
    <mergeCell ref="I34:J34"/>
    <mergeCell ref="I23:J23"/>
    <mergeCell ref="I13:J13"/>
    <mergeCell ref="I14:J14"/>
    <mergeCell ref="I15:J15"/>
    <mergeCell ref="I16:J16"/>
    <mergeCell ref="I21:J21"/>
    <mergeCell ref="I24:J24"/>
    <mergeCell ref="I25:J25"/>
    <mergeCell ref="I26:J26"/>
    <mergeCell ref="I27:J27"/>
    <mergeCell ref="I28:J28"/>
    <mergeCell ref="I63:J63"/>
    <mergeCell ref="I62:J62"/>
    <mergeCell ref="I30:J30"/>
    <mergeCell ref="I31:J31"/>
    <mergeCell ref="I32:J32"/>
    <mergeCell ref="I51:J51"/>
    <mergeCell ref="I52:J52"/>
    <mergeCell ref="I35:J35"/>
    <mergeCell ref="I36:J36"/>
    <mergeCell ref="I37:J37"/>
    <mergeCell ref="I38:J38"/>
    <mergeCell ref="I39:J39"/>
    <mergeCell ref="I58:J58"/>
    <mergeCell ref="I59:J59"/>
    <mergeCell ref="I60:J60"/>
    <mergeCell ref="I61:J61"/>
    <mergeCell ref="I40:J40"/>
    <mergeCell ref="I47:J47"/>
    <mergeCell ref="I48:J48"/>
    <mergeCell ref="I49:J49"/>
    <mergeCell ref="I50:J50"/>
    <mergeCell ref="I53:J53"/>
    <mergeCell ref="I54:J54"/>
    <mergeCell ref="I55:J55"/>
    <mergeCell ref="I56:J56"/>
    <mergeCell ref="I57:J57"/>
    <mergeCell ref="I65:J65"/>
    <mergeCell ref="I66:J66"/>
    <mergeCell ref="I67:J67"/>
    <mergeCell ref="I68:J68"/>
    <mergeCell ref="I64:J64"/>
    <mergeCell ref="I73:J73"/>
    <mergeCell ref="I74:J74"/>
    <mergeCell ref="I75:J75"/>
    <mergeCell ref="I76:J76"/>
    <mergeCell ref="I69:J69"/>
    <mergeCell ref="I70:J70"/>
    <mergeCell ref="I71:J71"/>
    <mergeCell ref="I72:J72"/>
  </mergeCells>
  <phoneticPr fontId="3"/>
  <dataValidations count="1">
    <dataValidation type="list" allowBlank="1" sqref="C1 C44">
      <formula1>"　,２８,２９,３０,３１"</formula1>
    </dataValidation>
  </dataValidations>
  <printOptions horizontalCentered="1"/>
  <pageMargins left="0.39370078740157483" right="0.39370078740157483" top="0.39370078740157483" bottom="0.39370078740157483" header="0.31496062992125984" footer="0.19685039370078741"/>
  <pageSetup paperSize="9" scale="95" orientation="landscape" horizontalDpi="1200" verticalDpi="1200" r:id="rId1"/>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sheetPr>
    <tabColor indexed="15"/>
    <pageSetUpPr fitToPage="1"/>
  </sheetPr>
  <dimension ref="A1:V48"/>
  <sheetViews>
    <sheetView showZeros="0" workbookViewId="0">
      <selection activeCell="K26" sqref="K26"/>
    </sheetView>
  </sheetViews>
  <sheetFormatPr defaultRowHeight="13.5"/>
  <cols>
    <col min="1" max="1" width="2.875" style="3" customWidth="1"/>
    <col min="2" max="2" width="12.25" style="6" customWidth="1"/>
    <col min="3" max="3" width="3.625" style="6" customWidth="1"/>
    <col min="4" max="4" width="5.625" style="6" customWidth="1"/>
    <col min="5" max="5" width="3" style="6" customWidth="1"/>
    <col min="6" max="6" width="16.875" style="12" customWidth="1"/>
    <col min="7" max="7" width="20.125" style="12" customWidth="1"/>
    <col min="8" max="8" width="21" style="12" customWidth="1"/>
    <col min="9" max="9" width="10.875" style="295" customWidth="1"/>
    <col min="10" max="10" width="7.125" style="6"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2" t="s">
        <v>782</v>
      </c>
      <c r="B1" s="612"/>
      <c r="C1" s="612"/>
      <c r="D1" s="612"/>
      <c r="E1" s="612"/>
      <c r="F1" s="612"/>
      <c r="G1" s="612"/>
      <c r="H1" s="612"/>
      <c r="I1" s="612"/>
      <c r="J1" s="612"/>
    </row>
    <row r="2" spans="1:22">
      <c r="D2" s="11"/>
      <c r="E2" s="11"/>
      <c r="F2" s="613" t="s">
        <v>76</v>
      </c>
      <c r="G2" s="613"/>
      <c r="H2" s="613"/>
      <c r="I2" s="613"/>
      <c r="J2" s="613"/>
    </row>
    <row r="3" spans="1:22" ht="12.95" customHeight="1" thickBot="1">
      <c r="B3" s="10" t="s">
        <v>42</v>
      </c>
      <c r="C3" s="10"/>
      <c r="D3" s="11"/>
      <c r="E3" s="11"/>
      <c r="G3" s="13"/>
    </row>
    <row r="4" spans="1:22" ht="12.95" customHeight="1">
      <c r="B4" s="14" t="s">
        <v>43</v>
      </c>
      <c r="C4" s="14"/>
      <c r="D4" s="11"/>
      <c r="E4" s="11"/>
      <c r="F4" s="10"/>
      <c r="G4" s="15"/>
      <c r="H4" s="15"/>
      <c r="I4" s="623" t="s">
        <v>115</v>
      </c>
      <c r="J4" s="624"/>
    </row>
    <row r="5" spans="1:22" ht="12.95" customHeight="1" thickBot="1">
      <c r="B5" s="14" t="s">
        <v>44</v>
      </c>
      <c r="C5" s="14"/>
      <c r="D5" s="11"/>
      <c r="E5" s="11"/>
      <c r="F5" s="10"/>
      <c r="G5" s="15"/>
      <c r="H5" s="15"/>
      <c r="I5" s="625"/>
      <c r="J5" s="626"/>
    </row>
    <row r="6" spans="1:22" ht="12.95" customHeight="1">
      <c r="B6" s="14" t="s">
        <v>45</v>
      </c>
      <c r="C6" s="14"/>
      <c r="D6" s="11"/>
      <c r="E6" s="11"/>
      <c r="F6" s="10"/>
      <c r="G6" s="10"/>
      <c r="H6" s="10"/>
    </row>
    <row r="7" spans="1:22" ht="12.95" customHeight="1">
      <c r="B7" s="14" t="s">
        <v>77</v>
      </c>
      <c r="C7" s="14"/>
      <c r="D7" s="11"/>
      <c r="E7" s="11"/>
      <c r="F7" s="10"/>
      <c r="G7" s="10"/>
      <c r="H7" s="16" t="s">
        <v>46</v>
      </c>
      <c r="I7" s="325">
        <f>登録名簿!K3</f>
        <v>42826</v>
      </c>
    </row>
    <row r="8" spans="1:22" ht="30" customHeight="1" thickBot="1">
      <c r="B8" s="17" t="s">
        <v>47</v>
      </c>
      <c r="C8" s="17"/>
      <c r="D8" s="7"/>
      <c r="E8" s="7"/>
      <c r="F8" s="17"/>
      <c r="G8" s="17"/>
      <c r="H8" s="18"/>
      <c r="I8" s="326"/>
      <c r="K8" s="20" t="s">
        <v>49</v>
      </c>
    </row>
    <row r="9" spans="1:22" ht="24.95" customHeight="1">
      <c r="A9" s="104"/>
      <c r="B9" s="290" t="s">
        <v>50</v>
      </c>
      <c r="C9" s="68" t="s">
        <v>78</v>
      </c>
      <c r="D9" s="59" t="s">
        <v>51</v>
      </c>
      <c r="E9" s="217" t="s">
        <v>176</v>
      </c>
      <c r="F9" s="291" t="s">
        <v>52</v>
      </c>
      <c r="G9" s="291" t="s">
        <v>79</v>
      </c>
      <c r="H9" s="60" t="s">
        <v>80</v>
      </c>
      <c r="I9" s="319" t="s">
        <v>53</v>
      </c>
      <c r="J9" s="62" t="s">
        <v>54</v>
      </c>
      <c r="L9" s="216" t="s">
        <v>177</v>
      </c>
    </row>
    <row r="10" spans="1:22" ht="20.100000000000001" customHeight="1">
      <c r="A10" s="104">
        <v>1</v>
      </c>
      <c r="B10" s="292"/>
      <c r="C10" s="218"/>
      <c r="D10" s="164" t="str">
        <f>IF(E10="","",VLOOKUP(E10,登録マスターデーター!$A$5:$AP$94,36,FALSE))</f>
        <v/>
      </c>
      <c r="E10" s="40"/>
      <c r="F10" s="161" t="str">
        <f>IF(E10="","",VLOOKUP(E10,登録マスターデーター!$A$5:$AP$94,2,FALSE))</f>
        <v/>
      </c>
      <c r="G10" s="162" t="str">
        <f>IF(E10="","",VLOOKUP(E10,登録マスターデーター!$A$5:$AP$94,13,FALSE))</f>
        <v/>
      </c>
      <c r="H10" s="162" t="str">
        <f>IF(E10="","",LOOKUP(E10,登録マスターデーター!$A$5:$B$94,登録マスターデーター!$V$5:$V$94)&amp;" "&amp;LOOKUP(E10,登録マスターデーター!$A$5:$B$94,登録マスターデーター!$W$5:$W$94))</f>
        <v/>
      </c>
      <c r="I10" s="357" t="str">
        <f>IF(E10=""," ",VLOOKUP(E10,登録マスターデーター!$A$5:$AP$94,26,FALSE))</f>
        <v xml:space="preserve"> </v>
      </c>
      <c r="J10" s="194" t="str">
        <f>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104">
        <v>2</v>
      </c>
      <c r="B11" s="292"/>
      <c r="C11" s="274"/>
      <c r="D11" s="164" t="str">
        <f>IF(E11="","",VLOOKUP(E11,登録マスターデーター!$A$5:$AP$94,36,FALSE))</f>
        <v/>
      </c>
      <c r="E11" s="40"/>
      <c r="F11" s="161" t="str">
        <f>IF(E11="","",VLOOKUP(E11,登録マスターデーター!$A$5:$AP$94,2,FALSE))</f>
        <v/>
      </c>
      <c r="G11" s="162" t="str">
        <f>IF(E11="","",VLOOKUP(E11,登録マスターデーター!$A$5:$AP$94,13,FALSE))</f>
        <v/>
      </c>
      <c r="H11" s="162" t="str">
        <f>IF(E11="","",LOOKUP(E11,登録マスターデーター!$A$5:$B$94,登録マスターデーター!$V$5:$V$94)&amp;" "&amp;LOOKUP(E11,登録マスターデーター!$A$5:$B$94,登録マスターデーター!$W$5:$W$94))</f>
        <v/>
      </c>
      <c r="I11" s="357" t="str">
        <f>IF(E11=""," ",VLOOKUP(E11,登録マスターデーター!$A$5:$AP$94,26,FALSE))</f>
        <v xml:space="preserve"> </v>
      </c>
      <c r="J11" s="194" t="str">
        <f t="shared" ref="J11:J19" si="0">IF(I11=" ","",DATEDIF(I11,$I$7,"Y")&amp;"歳")</f>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3">
        <v>3</v>
      </c>
      <c r="B12" s="292"/>
      <c r="C12" s="274"/>
      <c r="D12" s="164" t="str">
        <f>IF(E12="","",VLOOKUP(E12,登録マスターデーター!$A$5:$AP$94,36,FALSE))</f>
        <v/>
      </c>
      <c r="E12" s="40"/>
      <c r="F12" s="161" t="str">
        <f>IF(E12="","",VLOOKUP(E12,登録マスターデーター!$A$5:$AP$94,2,FALSE))</f>
        <v/>
      </c>
      <c r="G12" s="162" t="str">
        <f>IF(E12="","",VLOOKUP(E12,登録マスターデーター!$A$5:$AP$94,13,FALSE))</f>
        <v/>
      </c>
      <c r="H12" s="162" t="str">
        <f>IF(E12="","",LOOKUP(E12,登録マスターデーター!$A$5:$B$94,登録マスターデーター!$V$5:$V$94)&amp;" "&amp;LOOKUP(E12,登録マスターデーター!$A$5:$B$94,登録マスターデーター!$W$5:$W$94))</f>
        <v/>
      </c>
      <c r="I12" s="357" t="str">
        <f>IF(E12=""," ",VLOOKUP(E12,登録マスターデーター!$A$5:$AP$94,26,FALSE))</f>
        <v xml:space="preserve"> </v>
      </c>
      <c r="J12" s="194" t="str">
        <f t="shared" si="0"/>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3">
        <v>4</v>
      </c>
      <c r="B13" s="292"/>
      <c r="C13" s="274"/>
      <c r="D13" s="164" t="str">
        <f>IF(E13="","",VLOOKUP(E13,登録マスターデーター!$A$5:$AP$94,36,FALSE))</f>
        <v/>
      </c>
      <c r="E13" s="40"/>
      <c r="F13" s="161" t="str">
        <f>IF(E13="","",VLOOKUP(E13,登録マスターデーター!$A$5:$AP$94,2,FALSE))</f>
        <v/>
      </c>
      <c r="G13" s="162" t="str">
        <f>IF(E13="","",VLOOKUP(E13,登録マスターデーター!$A$5:$AP$94,13,FALSE))</f>
        <v/>
      </c>
      <c r="H13" s="162" t="str">
        <f>IF(E13="","",LOOKUP(E13,登録マスターデーター!$A$5:$B$94,登録マスターデーター!$V$5:$V$94)&amp;" "&amp;LOOKUP(E13,登録マスターデーター!$A$5:$B$94,登録マスターデーター!$W$5:$W$94))</f>
        <v/>
      </c>
      <c r="I13" s="357" t="str">
        <f>IF(E13=""," ",VLOOKUP(E13,登録マスターデーター!$A$5:$AP$94,26,FALSE))</f>
        <v xml:space="preserve"> </v>
      </c>
      <c r="J13" s="194"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3">
        <v>5</v>
      </c>
      <c r="B14" s="292"/>
      <c r="C14" s="274"/>
      <c r="D14" s="164" t="str">
        <f>IF(E14="","",VLOOKUP(E14,登録マスターデーター!$A$5:$AP$94,36,FALSE))</f>
        <v/>
      </c>
      <c r="E14" s="40"/>
      <c r="F14" s="161" t="str">
        <f>IF(E14="","",VLOOKUP(E14,登録マスターデーター!$A$5:$AP$94,2,FALSE))</f>
        <v/>
      </c>
      <c r="G14" s="162" t="str">
        <f>IF(E14="","",VLOOKUP(E14,登録マスターデーター!$A$5:$AP$94,13,FALSE))</f>
        <v/>
      </c>
      <c r="H14" s="162" t="str">
        <f>IF(E14="","",LOOKUP(E14,登録マスターデーター!$A$5:$B$94,登録マスターデーター!$V$5:$V$94)&amp;" "&amp;LOOKUP(E14,登録マスターデーター!$A$5:$B$94,登録マスターデーター!$W$5:$W$94))</f>
        <v/>
      </c>
      <c r="I14" s="357" t="str">
        <f>IF(E14=""," ",VLOOKUP(E14,登録マスターデーター!$A$5:$AP$94,26,FALSE))</f>
        <v xml:space="preserve"> </v>
      </c>
      <c r="J14" s="194"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3">
        <v>6</v>
      </c>
      <c r="B15" s="292"/>
      <c r="C15" s="274"/>
      <c r="D15" s="164" t="str">
        <f>IF(E15="","",VLOOKUP(E15,登録マスターデーター!$A$5:$AP$94,36,FALSE))</f>
        <v/>
      </c>
      <c r="E15" s="40"/>
      <c r="F15" s="161" t="str">
        <f>IF(E15="","",VLOOKUP(E15,登録マスターデーター!$A$5:$AP$94,2,FALSE))</f>
        <v/>
      </c>
      <c r="G15" s="162" t="str">
        <f>IF(E15="","",VLOOKUP(E15,登録マスターデーター!$A$5:$AP$94,13,FALSE))</f>
        <v/>
      </c>
      <c r="H15" s="162" t="str">
        <f>IF(E15="","",LOOKUP(E15,登録マスターデーター!$A$5:$B$94,登録マスターデーター!$V$5:$V$94)&amp;" "&amp;LOOKUP(E15,登録マスターデーター!$A$5:$B$94,登録マスターデーター!$W$5:$W$94))</f>
        <v/>
      </c>
      <c r="I15" s="357" t="str">
        <f>IF(E15=""," ",VLOOKUP(E15,登録マスターデーター!$A$5:$AP$94,26,FALSE))</f>
        <v xml:space="preserve"> </v>
      </c>
      <c r="J15" s="194"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3">
        <v>7</v>
      </c>
      <c r="B16" s="292"/>
      <c r="C16" s="274"/>
      <c r="D16" s="164" t="str">
        <f>IF(E16="","",VLOOKUP(E16,登録マスターデーター!$A$5:$AP$94,36,FALSE))</f>
        <v/>
      </c>
      <c r="E16" s="40"/>
      <c r="F16" s="161" t="str">
        <f>IF(E16="","",VLOOKUP(E16,登録マスターデーター!$A$5:$AP$94,2,FALSE))</f>
        <v/>
      </c>
      <c r="G16" s="162" t="str">
        <f>IF(E16="","",VLOOKUP(E16,登録マスターデーター!$A$5:$AP$94,13,FALSE))</f>
        <v/>
      </c>
      <c r="H16" s="162" t="str">
        <f>IF(E16="","",LOOKUP(E16,登録マスターデーター!$A$5:$B$94,登録マスターデーター!$V$5:$V$94)&amp;" "&amp;LOOKUP(E16,登録マスターデーター!$A$5:$B$94,登録マスターデーター!$W$5:$W$94))</f>
        <v/>
      </c>
      <c r="I16" s="357" t="str">
        <f>IF(E16=""," ",VLOOKUP(E16,登録マスターデーター!$A$5:$AP$94,26,FALSE))</f>
        <v xml:space="preserve"> </v>
      </c>
      <c r="J16" s="194"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3">
        <v>8</v>
      </c>
      <c r="B17" s="292"/>
      <c r="C17" s="274"/>
      <c r="D17" s="164" t="str">
        <f>IF(E17="","",VLOOKUP(E17,登録マスターデーター!$A$5:$AP$94,36,FALSE))</f>
        <v/>
      </c>
      <c r="E17" s="40"/>
      <c r="F17" s="161" t="str">
        <f>IF(E17="","",VLOOKUP(E17,登録マスターデーター!$A$5:$AP$94,2,FALSE))</f>
        <v/>
      </c>
      <c r="G17" s="162" t="str">
        <f>IF(E17="","",VLOOKUP(E17,登録マスターデーター!$A$5:$AP$94,13,FALSE))</f>
        <v/>
      </c>
      <c r="H17" s="162" t="str">
        <f>IF(E17="","",LOOKUP(E17,登録マスターデーター!$A$5:$B$94,登録マスターデーター!$V$5:$V$94)&amp;" "&amp;LOOKUP(E17,登録マスターデーター!$A$5:$B$94,登録マスターデーター!$W$5:$W$94))</f>
        <v/>
      </c>
      <c r="I17" s="357" t="str">
        <f>IF(E17=""," ",VLOOKUP(E17,登録マスターデーター!$A$5:$AP$94,26,FALSE))</f>
        <v xml:space="preserve"> </v>
      </c>
      <c r="J17" s="194"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3">
        <v>9</v>
      </c>
      <c r="B18" s="292"/>
      <c r="C18" s="274"/>
      <c r="D18" s="164" t="str">
        <f>IF(E18="","",VLOOKUP(E18,登録マスターデーター!$A$5:$AP$94,36,FALSE))</f>
        <v/>
      </c>
      <c r="E18" s="40"/>
      <c r="F18" s="161" t="str">
        <f>IF(E18="","",VLOOKUP(E18,登録マスターデーター!$A$5:$AP$94,2,FALSE))</f>
        <v/>
      </c>
      <c r="G18" s="162" t="str">
        <f>IF(E18="","",VLOOKUP(E18,登録マスターデーター!$A$5:$AP$94,13,FALSE))</f>
        <v/>
      </c>
      <c r="H18" s="162" t="str">
        <f>IF(E18="","",LOOKUP(E18,登録マスターデーター!$A$5:$B$94,登録マスターデーター!$V$5:$V$94)&amp;" "&amp;LOOKUP(E18,登録マスターデーター!$A$5:$B$94,登録マスターデーター!$W$5:$W$94))</f>
        <v/>
      </c>
      <c r="I18" s="357" t="str">
        <f>IF(E18=""," ",VLOOKUP(E18,登録マスターデーター!$A$5:$AP$94,26,FALSE))</f>
        <v xml:space="preserve"> </v>
      </c>
      <c r="J18" s="194"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3">
        <v>10</v>
      </c>
      <c r="B19" s="292"/>
      <c r="C19" s="274"/>
      <c r="D19" s="164" t="str">
        <f>IF(E19="","",VLOOKUP(E19,登録マスターデーター!$A$5:$AP$94,36,FALSE))</f>
        <v/>
      </c>
      <c r="E19" s="40"/>
      <c r="F19" s="161" t="str">
        <f>IF(E19="","",VLOOKUP(E19,登録マスターデーター!$A$5:$AP$94,2,FALSE))</f>
        <v/>
      </c>
      <c r="G19" s="162" t="str">
        <f>IF(E19="","",VLOOKUP(E19,登録マスターデーター!$A$5:$AP$94,13,FALSE))</f>
        <v/>
      </c>
      <c r="H19" s="162" t="str">
        <f>IF(E19="","",LOOKUP(E19,登録マスターデーター!$A$5:$B$94,登録マスターデーター!$V$5:$V$94)&amp;" "&amp;LOOKUP(E19,登録マスターデーター!$A$5:$B$94,登録マスターデーター!$W$5:$W$94))</f>
        <v/>
      </c>
      <c r="I19" s="357" t="str">
        <f>IF(E19=""," ",VLOOKUP(E19,登録マスターデーター!$A$5:$AP$94,26,FALSE))</f>
        <v xml:space="preserve"> </v>
      </c>
      <c r="J19" s="194"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25" customHeight="1">
      <c r="B20" s="64" t="s">
        <v>55</v>
      </c>
      <c r="C20" s="69"/>
      <c r="D20" s="7"/>
      <c r="E20" s="7"/>
      <c r="F20" s="17"/>
      <c r="G20" s="17"/>
      <c r="H20" s="25"/>
      <c r="I20" s="327"/>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4.95" customHeight="1">
      <c r="B21" s="67" t="s">
        <v>50</v>
      </c>
      <c r="C21" s="285" t="s">
        <v>78</v>
      </c>
      <c r="D21" s="22" t="s">
        <v>51</v>
      </c>
      <c r="E21" s="219" t="s">
        <v>176</v>
      </c>
      <c r="F21" s="21" t="s">
        <v>52</v>
      </c>
      <c r="G21" s="21" t="s">
        <v>79</v>
      </c>
      <c r="H21" s="23" t="s">
        <v>56</v>
      </c>
      <c r="I21" s="328"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17">
        <v>1</v>
      </c>
      <c r="B22" s="616"/>
      <c r="C22" s="629"/>
      <c r="D22" s="175" t="str">
        <f>IF(E22="","",VLOOKUP(E22,登録マスターデーター!$A$5:$AP$94,36,FALSE))</f>
        <v/>
      </c>
      <c r="E22" s="297"/>
      <c r="F22" s="174"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358" t="str">
        <f>IF(E22=""," ",VLOOKUP(E22,登録マスターデーター!$A$5:$AP$94,26,FALSE))</f>
        <v xml:space="preserve"> </v>
      </c>
      <c r="J22" s="190" t="str">
        <f>IF(I22=" ","",DATEDIF(I22,$I$7,"Y")&amp;"歳")</f>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6"/>
      <c r="C23" s="630"/>
      <c r="D23" s="173" t="str">
        <f>IF(E23="","",VLOOKUP(E23,登録マスターデーター!$A$5:$AP$94,36,FALSE))</f>
        <v/>
      </c>
      <c r="E23" s="298"/>
      <c r="F23" s="176"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359" t="str">
        <f>IF(E23=""," ",VLOOKUP(E23,登録マスターデーター!$A$5:$AP$94,26,FALSE))</f>
        <v xml:space="preserve"> </v>
      </c>
      <c r="J23" s="196" t="str">
        <f>IF(I23=" ","",DATEDIF(I23,$I$7,"Y")&amp;"歳")</f>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2</v>
      </c>
      <c r="B24" s="616"/>
      <c r="C24" s="629"/>
      <c r="D24" s="175" t="str">
        <f>IF(E24="","",VLOOKUP(E24,登録マスターデーター!$A$5:$AP$94,36,FALSE))</f>
        <v/>
      </c>
      <c r="E24" s="297"/>
      <c r="F24" s="174"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358" t="str">
        <f>IF(E24=""," ",VLOOKUP(E24,登録マスターデーター!$A$5:$AP$94,26,FALSE))</f>
        <v xml:space="preserve"> </v>
      </c>
      <c r="J24" s="190" t="str">
        <f t="shared" ref="J24:J35" si="1">IF(I24=" ","",DATEDIF(I24,$I$7,"Y")&amp;"歳")</f>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17"/>
      <c r="B25" s="616"/>
      <c r="C25" s="630"/>
      <c r="D25" s="173" t="str">
        <f>IF(E25="","",VLOOKUP(E25,登録マスターデーター!$A$5:$AP$94,36,FALSE))</f>
        <v/>
      </c>
      <c r="E25" s="298"/>
      <c r="F25" s="176"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59" t="str">
        <f>IF(E25=""," ",VLOOKUP(E25,登録マスターデーター!$A$5:$AP$94,26,FALSE))</f>
        <v xml:space="preserve"> </v>
      </c>
      <c r="J25" s="196" t="str">
        <f t="shared" si="1"/>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3</v>
      </c>
      <c r="B26" s="616"/>
      <c r="C26" s="629"/>
      <c r="D26" s="175" t="str">
        <f>IF(E26="","",VLOOKUP(E26,登録マスターデーター!$A$5:$AP$94,36,FALSE))</f>
        <v/>
      </c>
      <c r="E26" s="297"/>
      <c r="F26" s="174"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358" t="str">
        <f>IF(E26=""," ",VLOOKUP(E26,登録マスターデーター!$A$5:$AP$94,26,FALSE))</f>
        <v xml:space="preserve"> </v>
      </c>
      <c r="J26" s="190"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6"/>
      <c r="C27" s="630"/>
      <c r="D27" s="173" t="str">
        <f>IF(E27="","",VLOOKUP(E27,登録マスターデーター!$A$5:$AP$94,36,FALSE))</f>
        <v/>
      </c>
      <c r="E27" s="298"/>
      <c r="F27" s="176"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359" t="str">
        <f>IF(E27=""," ",VLOOKUP(E27,登録マスターデーター!$A$5:$AP$94,26,FALSE))</f>
        <v xml:space="preserve"> </v>
      </c>
      <c r="J27" s="196"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17">
        <v>4</v>
      </c>
      <c r="B28" s="616"/>
      <c r="C28" s="629"/>
      <c r="D28" s="175" t="str">
        <f>IF(E28="","",VLOOKUP(E28,登録マスターデーター!$A$5:$AP$94,36,FALSE))</f>
        <v/>
      </c>
      <c r="E28" s="297"/>
      <c r="F28" s="174"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358" t="str">
        <f>IF(E28=""," ",VLOOKUP(E28,登録マスターデーター!$A$5:$AP$94,26,FALSE))</f>
        <v xml:space="preserve"> </v>
      </c>
      <c r="J28" s="190"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 xml:space="preserve"> </v>
      </c>
    </row>
    <row r="29" spans="1:22" ht="20.100000000000001" customHeight="1">
      <c r="A29" s="617"/>
      <c r="B29" s="616"/>
      <c r="C29" s="630"/>
      <c r="D29" s="173" t="str">
        <f>IF(E29="","",VLOOKUP(E29,登録マスターデーター!$A$5:$AP$94,36,FALSE))</f>
        <v/>
      </c>
      <c r="E29" s="298"/>
      <c r="F29" s="176"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359" t="str">
        <f>IF(E29=""," ",VLOOKUP(E29,登録マスターデーター!$A$5:$AP$94,26,FALSE))</f>
        <v xml:space="preserve"> </v>
      </c>
      <c r="J29" s="196"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17">
        <v>5</v>
      </c>
      <c r="B30" s="616"/>
      <c r="C30" s="629"/>
      <c r="D30" s="175" t="str">
        <f>IF(E30="","",VLOOKUP(E30,登録マスターデーター!$A$5:$AP$94,36,FALSE))</f>
        <v/>
      </c>
      <c r="E30" s="297"/>
      <c r="F30" s="174"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358" t="str">
        <f>IF(E30=""," ",VLOOKUP(E30,登録マスターデーター!$A$5:$AP$94,26,FALSE))</f>
        <v xml:space="preserve"> </v>
      </c>
      <c r="J30" s="190"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17"/>
      <c r="B31" s="616"/>
      <c r="C31" s="630"/>
      <c r="D31" s="173" t="str">
        <f>IF(E31="","",VLOOKUP(E31,登録マスターデーター!$A$5:$AP$94,36,FALSE))</f>
        <v/>
      </c>
      <c r="E31" s="298"/>
      <c r="F31" s="176"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359" t="str">
        <f>IF(E31=""," ",VLOOKUP(E31,登録マスターデーター!$A$5:$AP$94,26,FALSE))</f>
        <v xml:space="preserve"> </v>
      </c>
      <c r="J31" s="196"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17">
        <v>6</v>
      </c>
      <c r="B32" s="616"/>
      <c r="C32" s="629"/>
      <c r="D32" s="175" t="str">
        <f>IF(E32="","",VLOOKUP(E32,登録マスターデーター!$A$5:$AP$94,36,FALSE))</f>
        <v/>
      </c>
      <c r="E32" s="297"/>
      <c r="F32" s="174"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358" t="str">
        <f>IF(E32=""," ",VLOOKUP(E32,登録マスターデーター!$A$5:$AP$94,26,FALSE))</f>
        <v xml:space="preserve"> </v>
      </c>
      <c r="J32" s="190"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17"/>
      <c r="B33" s="616"/>
      <c r="C33" s="630"/>
      <c r="D33" s="173" t="str">
        <f>IF(E33="","",VLOOKUP(E33,登録マスターデーター!$A$5:$AP$94,36,FALSE))</f>
        <v/>
      </c>
      <c r="E33" s="298"/>
      <c r="F33" s="176"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359" t="str">
        <f>IF(E33=""," ",VLOOKUP(E33,登録マスターデーター!$A$5:$AP$94,26,FALSE))</f>
        <v xml:space="preserve"> </v>
      </c>
      <c r="J33" s="196"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17">
        <v>7</v>
      </c>
      <c r="B34" s="616"/>
      <c r="C34" s="629"/>
      <c r="D34" s="175" t="str">
        <f>IF(E34="","",VLOOKUP(E34,登録マスターデーター!$A$5:$AP$94,36,FALSE))</f>
        <v/>
      </c>
      <c r="E34" s="297"/>
      <c r="F34" s="174"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358" t="str">
        <f>IF(E34=""," ",VLOOKUP(E34,登録マスターデーター!$A$5:$AP$94,26,FALSE))</f>
        <v xml:space="preserve"> </v>
      </c>
      <c r="J34" s="190"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17"/>
      <c r="B35" s="621"/>
      <c r="C35" s="632"/>
      <c r="D35" s="183" t="str">
        <f>IF(E35="","",VLOOKUP(E35,登録マスターデーター!$A$5:$AP$94,36,FALSE))</f>
        <v/>
      </c>
      <c r="E35" s="299"/>
      <c r="F35" s="181" t="str">
        <f>IF(E35="","",VLOOKUP(E35,登録マスターデーター!$A$5:$AP$94,2,FALSE))</f>
        <v/>
      </c>
      <c r="G35" s="181" t="str">
        <f>IF(E35="","",VLOOKUP(E35,登録マスターデーター!$A$5:$AP$94,13,FALSE))</f>
        <v/>
      </c>
      <c r="H35" s="181" t="str">
        <f>IF(E35="","",LOOKUP(E35,登録マスターデーター!$A$5:$B$94,登録マスターデーター!$V$5:$V$94)&amp;" "&amp;LOOKUP(E35,登録マスターデーター!$A$5:$B$94,登録マスターデーター!$W$5:$W$94))</f>
        <v/>
      </c>
      <c r="I35" s="360" t="str">
        <f>IF(E35=""," ",VLOOKUP(E35,登録マスターデーター!$A$5:$AP$94,26,FALSE))</f>
        <v xml:space="preserve"> </v>
      </c>
      <c r="J35" s="197"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ht="7.5" customHeight="1"/>
    <row r="37" spans="1:19" ht="18" customHeight="1" thickBot="1">
      <c r="B37" s="609" t="s">
        <v>57</v>
      </c>
      <c r="C37" s="609"/>
      <c r="D37" s="609"/>
      <c r="E37" s="221" t="s">
        <v>176</v>
      </c>
      <c r="F37" s="610" t="str">
        <f>登録名簿!C3</f>
        <v>コピー＆ペーストしてください</v>
      </c>
      <c r="G37" s="610"/>
      <c r="H37" s="26"/>
    </row>
    <row r="38" spans="1:19" ht="18" customHeight="1" thickBot="1">
      <c r="B38" s="609" t="s">
        <v>39</v>
      </c>
      <c r="C38" s="609"/>
      <c r="D38" s="609"/>
      <c r="E38" s="97"/>
      <c r="F38" s="27" t="str">
        <f>IF(E38="","",VLOOKUP(E38,登録マスターデーター!$A$5:$AP$86,2,FALSE))</f>
        <v/>
      </c>
      <c r="G38" s="27"/>
      <c r="H38" s="614" t="s">
        <v>58</v>
      </c>
      <c r="I38" s="320" t="s">
        <v>496</v>
      </c>
    </row>
    <row r="39" spans="1:19" ht="18" customHeight="1" thickBot="1">
      <c r="B39" s="6" t="s">
        <v>40</v>
      </c>
      <c r="C39" s="609" t="str">
        <f>IF(E38="","",VLOOKUP(E38,登録マスターデーター!$A$5:$AP$86,28,FALSE))</f>
        <v/>
      </c>
      <c r="D39" s="609"/>
      <c r="F39" s="26" t="str">
        <f>IF(E38="","",VLOOKUP(E38,登録マスターデーター!$A$5:$AP$86,30,FALSE))</f>
        <v/>
      </c>
      <c r="G39" s="26"/>
      <c r="H39" s="615"/>
      <c r="I39" s="321" t="str">
        <f>登録名簿!J1</f>
        <v xml:space="preserve"> </v>
      </c>
    </row>
    <row r="40" spans="1:19" ht="18" customHeight="1">
      <c r="B40" s="28" t="s">
        <v>59</v>
      </c>
      <c r="C40" s="28"/>
      <c r="D40" s="29" t="s">
        <v>60</v>
      </c>
      <c r="E40" s="29"/>
      <c r="F40" s="26" t="str">
        <f>IF(E38="","",VLOOKUP(E38,登録マスターデーター!$A$5:$AP$86,32,FALSE))</f>
        <v/>
      </c>
      <c r="G40" s="29" t="s">
        <v>92</v>
      </c>
      <c r="H40" s="26" t="str">
        <f>IF(E38="","",VLOOKUP(E38,登録マスターデーター!$A$5:$AP$86,33,FALSE))</f>
        <v/>
      </c>
    </row>
    <row r="41" spans="1:19" ht="15" customHeight="1">
      <c r="B41" s="30" t="s">
        <v>61</v>
      </c>
      <c r="C41" s="30"/>
      <c r="D41" s="6" t="s">
        <v>62</v>
      </c>
      <c r="F41" s="5" t="s">
        <v>63</v>
      </c>
      <c r="G41" s="95"/>
      <c r="H41" s="12" t="str">
        <f>"）　　　"</f>
        <v>）　　　</v>
      </c>
      <c r="I41" s="322">
        <f>2500*G41</f>
        <v>0</v>
      </c>
      <c r="J41" s="12" t="s">
        <v>41</v>
      </c>
    </row>
    <row r="42" spans="1:19" ht="15" customHeight="1">
      <c r="B42" s="30" t="s">
        <v>61</v>
      </c>
      <c r="C42" s="30"/>
      <c r="D42" s="6" t="s">
        <v>64</v>
      </c>
      <c r="F42" s="5" t="s">
        <v>65</v>
      </c>
      <c r="G42" s="95"/>
      <c r="H42" s="12" t="str">
        <f>"）　　　"</f>
        <v>）　　　</v>
      </c>
      <c r="I42" s="322">
        <f>5000*G42</f>
        <v>0</v>
      </c>
      <c r="J42" s="12" t="s">
        <v>41</v>
      </c>
    </row>
    <row r="43" spans="1:19" ht="15" customHeight="1">
      <c r="B43" s="6" t="s">
        <v>66</v>
      </c>
      <c r="D43" s="6" t="s">
        <v>64</v>
      </c>
      <c r="F43" s="5" t="s">
        <v>65</v>
      </c>
      <c r="G43" s="95"/>
      <c r="H43" s="12" t="str">
        <f>"）　　　"</f>
        <v>）　　　</v>
      </c>
      <c r="I43" s="322">
        <f>5000*G43</f>
        <v>0</v>
      </c>
      <c r="J43" s="12" t="s">
        <v>41</v>
      </c>
    </row>
    <row r="44" spans="1:19" ht="15" customHeight="1">
      <c r="B44" s="6" t="s">
        <v>67</v>
      </c>
      <c r="C44" s="30"/>
      <c r="D44" s="6" t="s">
        <v>62</v>
      </c>
      <c r="F44" s="5" t="s">
        <v>68</v>
      </c>
      <c r="G44" s="95"/>
      <c r="H44" s="12" t="str">
        <f>"）　　　"</f>
        <v>）　　　</v>
      </c>
      <c r="I44" s="322">
        <f>1500*G44</f>
        <v>0</v>
      </c>
      <c r="J44" s="12" t="s">
        <v>41</v>
      </c>
    </row>
    <row r="45" spans="1:19" ht="15" customHeight="1" thickBot="1">
      <c r="B45" s="6" t="s">
        <v>67</v>
      </c>
      <c r="C45" s="44"/>
      <c r="D45" s="42" t="s">
        <v>64</v>
      </c>
      <c r="E45" s="42"/>
      <c r="F45" s="32" t="s">
        <v>69</v>
      </c>
      <c r="G45" s="96"/>
      <c r="H45" s="12" t="str">
        <f>"）　　　"</f>
        <v>）　　　</v>
      </c>
      <c r="I45" s="361">
        <f>3000*G45</f>
        <v>0</v>
      </c>
      <c r="J45" s="34" t="s">
        <v>41</v>
      </c>
    </row>
    <row r="46" spans="1:19" ht="15" customHeight="1" thickTop="1">
      <c r="B46" s="35"/>
      <c r="C46" s="4"/>
      <c r="H46" s="36" t="s">
        <v>70</v>
      </c>
      <c r="I46" s="323">
        <f>SUM(I41:I45)</f>
        <v>0</v>
      </c>
      <c r="J46" s="38" t="s">
        <v>41</v>
      </c>
    </row>
    <row r="47" spans="1:19" ht="15.95" customHeight="1">
      <c r="B47" s="12" t="s">
        <v>71</v>
      </c>
      <c r="C47" s="12"/>
    </row>
    <row r="48" spans="1:19" ht="15.95" customHeight="1">
      <c r="B48" s="261" t="s">
        <v>72</v>
      </c>
      <c r="C48" s="30"/>
      <c r="F48" s="3"/>
      <c r="H48" s="39" t="s">
        <v>73</v>
      </c>
      <c r="I48" s="362"/>
      <c r="J48" s="26" t="s">
        <v>41</v>
      </c>
    </row>
  </sheetData>
  <sheetProtection password="E9DF" sheet="1" objects="1" scenarios="1" formatCells="0"/>
  <mergeCells count="29">
    <mergeCell ref="A1:J1"/>
    <mergeCell ref="B22:B23"/>
    <mergeCell ref="B24:B25"/>
    <mergeCell ref="B28:B29"/>
    <mergeCell ref="F2:J2"/>
    <mergeCell ref="A28:A29"/>
    <mergeCell ref="A26:A27"/>
    <mergeCell ref="C26:C27"/>
    <mergeCell ref="C24:C25"/>
    <mergeCell ref="B26:B27"/>
    <mergeCell ref="C22:C23"/>
    <mergeCell ref="A24:A25"/>
    <mergeCell ref="A22:A23"/>
    <mergeCell ref="B34:B35"/>
    <mergeCell ref="A34:A35"/>
    <mergeCell ref="A32:A33"/>
    <mergeCell ref="A30:A31"/>
    <mergeCell ref="B30:B31"/>
    <mergeCell ref="B32:B33"/>
    <mergeCell ref="B37:D37"/>
    <mergeCell ref="B38:D38"/>
    <mergeCell ref="H38:H39"/>
    <mergeCell ref="C39:D39"/>
    <mergeCell ref="F37:G37"/>
    <mergeCell ref="C32:C33"/>
    <mergeCell ref="C34:C35"/>
    <mergeCell ref="C30:C31"/>
    <mergeCell ref="C28:C29"/>
    <mergeCell ref="I4:J5"/>
  </mergeCells>
  <phoneticPr fontId="3"/>
  <dataValidations xWindow="167" yWindow="286" count="4">
    <dataValidation type="list" allowBlank="1" showInputMessage="1" promptTitle="種目" prompt="種目を選択して下さい" sqref="B10:B19">
      <formula1>" ,MS,WS,30MS,30WS,35MS,35WS,40MS,40WS,45MS,45WS,50MS,50WS,55MS,55WS,60MS,60WS,65MS,65WS,70MS,70WS,75MS,75WS"</formula1>
    </dataValidation>
    <dataValidation type="list" allowBlank="1" showInputMessage="1" promptTitle="種目" prompt="種目を選択して下さい" sqref="B22:B35">
      <formula1>"　,MD,WD,30MD,30WD,35MD,35WD,40MD,40WD,45MD,45WD,50MD,50WD,55MD,55WD,60MD,60WD,65MD,65WD,70MD,70WD,75MD,75WD,X,30X,35X,40X,45X,50X,55X,60X,65X,70X,75X,"</formula1>
    </dataValidation>
    <dataValidation type="list" allowBlank="1" showInputMessage="1" promptTitle="タイトル" prompt="タイトルを選択してください" sqref="M3">
      <formula1>"　,平成29年度兵庫県総合選手権大会　参加申込書,第71回兵庫県民体育大会　参加申込書"</formula1>
    </dataValidation>
    <dataValidation type="list" allowBlank="1" showInputMessage="1" promptTitle="タイトル" prompt="タイトルを選択してください" sqref="A1:J1">
      <formula1>"　,第71回兵庫県民体育大会　参加申込書,平成29年度兵庫県総合選手権大会　参加申込書"</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V49"/>
  <sheetViews>
    <sheetView showZeros="0" workbookViewId="0">
      <selection activeCell="A2" sqref="A2"/>
    </sheetView>
  </sheetViews>
  <sheetFormatPr defaultRowHeight="13.5"/>
  <cols>
    <col min="1" max="1" width="2.875" style="3" customWidth="1"/>
    <col min="2" max="2" width="12.25" style="6" customWidth="1"/>
    <col min="3" max="3" width="3.625" style="6" customWidth="1"/>
    <col min="4" max="4" width="5.625" style="6" customWidth="1"/>
    <col min="5" max="5" width="3" style="6" customWidth="1"/>
    <col min="6" max="6" width="16.875" style="12" customWidth="1"/>
    <col min="7" max="7" width="20.125" style="12" customWidth="1"/>
    <col min="8" max="8" width="21" style="12" customWidth="1"/>
    <col min="9" max="9" width="10.875" style="295" customWidth="1"/>
    <col min="10" max="10" width="7.125" style="6"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1.875" style="3" customWidth="1"/>
    <col min="21" max="21" width="4.625" style="3" customWidth="1"/>
    <col min="22" max="22" width="12.625" style="3" customWidth="1"/>
    <col min="23" max="16384" width="9" style="3"/>
  </cols>
  <sheetData>
    <row r="1" spans="1:22" ht="21" customHeight="1">
      <c r="A1" s="612" t="str">
        <f>'個人戦申込用（県協会）1枚目'!A1:J1</f>
        <v>第71回兵庫県民体育大会　参加申込書</v>
      </c>
      <c r="B1" s="612"/>
      <c r="C1" s="612"/>
      <c r="D1" s="612"/>
      <c r="E1" s="612"/>
      <c r="F1" s="612"/>
      <c r="G1" s="612"/>
      <c r="H1" s="612"/>
      <c r="I1" s="612"/>
      <c r="J1" s="612"/>
    </row>
    <row r="2" spans="1:22">
      <c r="D2" s="11"/>
      <c r="E2" s="11"/>
      <c r="F2" s="613" t="s">
        <v>76</v>
      </c>
      <c r="G2" s="613"/>
      <c r="H2" s="613"/>
      <c r="I2" s="613"/>
      <c r="J2" s="613"/>
    </row>
    <row r="3" spans="1:22" ht="12.95" customHeight="1" thickBot="1">
      <c r="B3" s="10" t="s">
        <v>42</v>
      </c>
      <c r="C3" s="10"/>
      <c r="D3" s="11"/>
      <c r="E3" s="11"/>
      <c r="G3" s="13"/>
    </row>
    <row r="4" spans="1:22" ht="12.95" customHeight="1">
      <c r="B4" s="14" t="s">
        <v>43</v>
      </c>
      <c r="C4" s="14"/>
      <c r="D4" s="11"/>
      <c r="E4" s="11"/>
      <c r="F4" s="10"/>
      <c r="G4" s="15"/>
      <c r="H4" s="15"/>
      <c r="I4" s="623" t="s">
        <v>116</v>
      </c>
      <c r="J4" s="624"/>
    </row>
    <row r="5" spans="1:22" ht="12.95" customHeight="1" thickBot="1">
      <c r="B5" s="14" t="s">
        <v>44</v>
      </c>
      <c r="C5" s="14"/>
      <c r="D5" s="11"/>
      <c r="E5" s="11"/>
      <c r="F5" s="10"/>
      <c r="G5" s="15"/>
      <c r="H5" s="15"/>
      <c r="I5" s="625"/>
      <c r="J5" s="626"/>
    </row>
    <row r="6" spans="1:22" ht="12.95" customHeight="1">
      <c r="B6" s="14" t="s">
        <v>45</v>
      </c>
      <c r="C6" s="14"/>
      <c r="D6" s="11"/>
      <c r="E6" s="11"/>
      <c r="F6" s="10"/>
      <c r="G6" s="10"/>
      <c r="H6" s="10"/>
    </row>
    <row r="7" spans="1:22" ht="12.95" customHeight="1">
      <c r="B7" s="14" t="s">
        <v>77</v>
      </c>
      <c r="C7" s="14"/>
      <c r="D7" s="11"/>
      <c r="E7" s="11"/>
      <c r="F7" s="10"/>
      <c r="G7" s="10"/>
      <c r="H7" s="16" t="s">
        <v>46</v>
      </c>
      <c r="I7" s="325">
        <f>登録名簿!K3</f>
        <v>42826</v>
      </c>
    </row>
    <row r="8" spans="1:22" ht="30" customHeight="1" thickBot="1">
      <c r="B8" s="17" t="s">
        <v>47</v>
      </c>
      <c r="C8" s="17"/>
      <c r="D8" s="7"/>
      <c r="E8" s="7"/>
      <c r="F8" s="17"/>
      <c r="G8" s="17"/>
      <c r="H8" s="18" t="s">
        <v>48</v>
      </c>
      <c r="I8" s="326" t="s">
        <v>74</v>
      </c>
      <c r="K8" s="20" t="s">
        <v>49</v>
      </c>
    </row>
    <row r="9" spans="1:22" ht="24.95" customHeight="1">
      <c r="B9" s="290" t="s">
        <v>50</v>
      </c>
      <c r="C9" s="58" t="s">
        <v>75</v>
      </c>
      <c r="D9" s="59" t="s">
        <v>51</v>
      </c>
      <c r="E9" s="217" t="s">
        <v>176</v>
      </c>
      <c r="F9" s="291" t="s">
        <v>52</v>
      </c>
      <c r="G9" s="291" t="s">
        <v>81</v>
      </c>
      <c r="H9" s="60" t="s">
        <v>56</v>
      </c>
      <c r="I9" s="319" t="s">
        <v>53</v>
      </c>
      <c r="J9" s="62" t="s">
        <v>54</v>
      </c>
      <c r="L9" s="216" t="s">
        <v>177</v>
      </c>
      <c r="S9" s="3" t="str">
        <f>登録マスターデーター!B67</f>
        <v xml:space="preserve"> </v>
      </c>
    </row>
    <row r="10" spans="1:22" ht="20.100000000000001" customHeight="1">
      <c r="A10" s="617">
        <v>1</v>
      </c>
      <c r="B10" s="616"/>
      <c r="C10" s="634"/>
      <c r="D10" s="175" t="str">
        <f>IF(E10="","",VLOOKUP(E10,登録マスターデーター!$A$5:$AP$94,36,FALSE))</f>
        <v/>
      </c>
      <c r="E10" s="41"/>
      <c r="F10" s="329" t="str">
        <f>IF(E10="","",VLOOKUP(E10,登録マスターデーター!$A$5:$AP$94,2,FALSE))</f>
        <v/>
      </c>
      <c r="G10" s="174" t="str">
        <f>IF(E10="","",VLOOKUP(E10,登録マスターデーター!$A$5:$AP$94,13,FALSE))</f>
        <v/>
      </c>
      <c r="H10" s="174" t="str">
        <f>IF(E10="","",LOOKUP(E10,登録マスターデーター!$A$5:$B$94,登録マスターデーター!$V$5:$V$94)&amp;" "&amp;LOOKUP(E10,登録マスターデーター!$A$5:$B$94,登録マスターデーター!$W$5:$W$94))</f>
        <v/>
      </c>
      <c r="I10" s="358" t="str">
        <f>IF(E10=""," ",VLOOKUP(E10,登録マスターデーター!$A$5:$AP$94,26,FALSE))</f>
        <v xml:space="preserve"> </v>
      </c>
      <c r="J10" s="190" t="str">
        <f>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17"/>
      <c r="B11" s="616"/>
      <c r="C11" s="636"/>
      <c r="D11" s="172" t="str">
        <f>IF(E11="","",VLOOKUP(E11,登録マスターデーター!$A$5:$AP$94,36,FALSE))</f>
        <v/>
      </c>
      <c r="E11" s="43"/>
      <c r="F11" s="330" t="str">
        <f>IF(E11="","",VLOOKUP(E11,登録マスターデーター!$A$5:$AP$94,2,FALSE))</f>
        <v/>
      </c>
      <c r="G11" s="176" t="str">
        <f>IF(E11="","",VLOOKUP(E11,登録マスターデーター!$A$5:$AP$94,13,FALSE))</f>
        <v/>
      </c>
      <c r="H11" s="176" t="str">
        <f>IF(E11="","",LOOKUP(E11,登録マスターデーター!$A$5:$B$94,登録マスターデーター!$V$5:$V$94)&amp;" "&amp;LOOKUP(E11,登録マスターデーター!$A$5:$B$94,登録マスターデーター!$W$5:$W$94))</f>
        <v/>
      </c>
      <c r="I11" s="359" t="str">
        <f>IF(E11=""," ",VLOOKUP(E11,登録マスターデーター!$A$5:$AP$94,26,FALSE))</f>
        <v xml:space="preserve"> </v>
      </c>
      <c r="J11" s="191" t="str">
        <f>IF(I11=" ","",DATEDIF(I11,$I$7,"Y")&amp;"歳")</f>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17">
        <v>2</v>
      </c>
      <c r="B12" s="616"/>
      <c r="C12" s="634"/>
      <c r="D12" s="175" t="str">
        <f>IF(E12="","",VLOOKUP(E12,登録マスターデーター!$A$5:$AP$94,36,FALSE))</f>
        <v/>
      </c>
      <c r="E12" s="41"/>
      <c r="F12" s="329" t="str">
        <f>IF(E12="","",VLOOKUP(E12,登録マスターデーター!$A$5:$AP$94,2,FALSE))</f>
        <v/>
      </c>
      <c r="G12" s="174" t="str">
        <f>IF(E12="","",VLOOKUP(E12,登録マスターデーター!$A$5:$AP$94,13,FALSE))</f>
        <v/>
      </c>
      <c r="H12" s="174" t="str">
        <f>IF(E12="","",LOOKUP(E12,登録マスターデーター!$A$5:$B$94,登録マスターデーター!$V$5:$V$94)&amp;" "&amp;LOOKUP(E12,登録マスターデーター!$A$5:$B$94,登録マスターデーター!$W$5:$W$94))</f>
        <v/>
      </c>
      <c r="I12" s="358" t="str">
        <f>IF(E12=""," ",VLOOKUP(E12,登録マスターデーター!$A$5:$AP$94,26,FALSE))</f>
        <v xml:space="preserve"> </v>
      </c>
      <c r="J12" s="190" t="str">
        <f t="shared" ref="J12:J35" si="0">IF(I12=" ","",DATEDIF(I12,$I$7,"Y")&amp;"歳")</f>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17"/>
      <c r="B13" s="616"/>
      <c r="C13" s="636"/>
      <c r="D13" s="172" t="str">
        <f>IF(E13="","",VLOOKUP(E13,登録マスターデーター!$A$5:$AP$94,36,FALSE))</f>
        <v/>
      </c>
      <c r="E13" s="43"/>
      <c r="F13" s="330" t="str">
        <f>IF(E13="","",VLOOKUP(E13,登録マスターデーター!$A$5:$AP$94,2,FALSE))</f>
        <v/>
      </c>
      <c r="G13" s="176" t="str">
        <f>IF(E13="","",VLOOKUP(E13,登録マスターデーター!$A$5:$AP$94,13,FALSE))</f>
        <v/>
      </c>
      <c r="H13" s="176" t="str">
        <f>IF(E13="","",LOOKUP(E13,登録マスターデーター!$A$5:$B$94,登録マスターデーター!$V$5:$V$94)&amp;" "&amp;LOOKUP(E13,登録マスターデーター!$A$5:$B$94,登録マスターデーター!$W$5:$W$94))</f>
        <v/>
      </c>
      <c r="I13" s="359" t="str">
        <f>IF(E13=""," ",VLOOKUP(E13,登録マスターデーター!$A$5:$AP$94,26,FALSE))</f>
        <v xml:space="preserve"> </v>
      </c>
      <c r="J13" s="191"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17">
        <v>3</v>
      </c>
      <c r="B14" s="616"/>
      <c r="C14" s="634"/>
      <c r="D14" s="175" t="str">
        <f>IF(E14="","",VLOOKUP(E14,登録マスターデーター!$A$5:$AP$94,36,FALSE))</f>
        <v/>
      </c>
      <c r="E14" s="41"/>
      <c r="F14" s="329" t="str">
        <f>IF(E14="","",VLOOKUP(E14,登録マスターデーター!$A$5:$AP$94,2,FALSE))</f>
        <v/>
      </c>
      <c r="G14" s="174" t="str">
        <f>IF(E14="","",VLOOKUP(E14,登録マスターデーター!$A$5:$AP$94,13,FALSE))</f>
        <v/>
      </c>
      <c r="H14" s="174" t="str">
        <f>IF(E14="","",LOOKUP(E14,登録マスターデーター!$A$5:$B$94,登録マスターデーター!$V$5:$V$94)&amp;" "&amp;LOOKUP(E14,登録マスターデーター!$A$5:$B$94,登録マスターデーター!$W$5:$W$94))</f>
        <v/>
      </c>
      <c r="I14" s="358" t="str">
        <f>IF(E14=""," ",VLOOKUP(E14,登録マスターデーター!$A$5:$AP$94,26,FALSE))</f>
        <v xml:space="preserve"> </v>
      </c>
      <c r="J14" s="190"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17"/>
      <c r="B15" s="616"/>
      <c r="C15" s="636"/>
      <c r="D15" s="172" t="str">
        <f>IF(E15="","",VLOOKUP(E15,登録マスターデーター!$A$5:$AP$94,36,FALSE))</f>
        <v/>
      </c>
      <c r="E15" s="43"/>
      <c r="F15" s="330" t="str">
        <f>IF(E15="","",VLOOKUP(E15,登録マスターデーター!$A$5:$AP$94,2,FALSE))</f>
        <v/>
      </c>
      <c r="G15" s="176" t="str">
        <f>IF(E15="","",VLOOKUP(E15,登録マスターデーター!$A$5:$AP$94,13,FALSE))</f>
        <v/>
      </c>
      <c r="H15" s="176" t="str">
        <f>IF(E15="","",LOOKUP(E15,登録マスターデーター!$A$5:$B$94,登録マスターデーター!$V$5:$V$94)&amp;" "&amp;LOOKUP(E15,登録マスターデーター!$A$5:$B$94,登録マスターデーター!$W$5:$W$94))</f>
        <v/>
      </c>
      <c r="I15" s="359" t="str">
        <f>IF(E15=""," ",VLOOKUP(E15,登録マスターデーター!$A$5:$AP$94,26,FALSE))</f>
        <v xml:space="preserve"> </v>
      </c>
      <c r="J15" s="191"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17">
        <v>4</v>
      </c>
      <c r="B16" s="616"/>
      <c r="C16" s="634"/>
      <c r="D16" s="175" t="str">
        <f>IF(E16="","",VLOOKUP(E16,登録マスターデーター!$A$5:$AP$94,36,FALSE))</f>
        <v/>
      </c>
      <c r="E16" s="41"/>
      <c r="F16" s="329" t="str">
        <f>IF(E16="","",VLOOKUP(E16,登録マスターデーター!$A$5:$AP$94,2,FALSE))</f>
        <v/>
      </c>
      <c r="G16" s="174" t="str">
        <f>IF(E16="","",VLOOKUP(E16,登録マスターデーター!$A$5:$AP$94,13,FALSE))</f>
        <v/>
      </c>
      <c r="H16" s="174" t="str">
        <f>IF(E16="","",LOOKUP(E16,登録マスターデーター!$A$5:$B$94,登録マスターデーター!$V$5:$V$94)&amp;" "&amp;LOOKUP(E16,登録マスターデーター!$A$5:$B$94,登録マスターデーター!$W$5:$W$94))</f>
        <v/>
      </c>
      <c r="I16" s="358" t="str">
        <f>IF(E16=""," ",VLOOKUP(E16,登録マスターデーター!$A$5:$AP$94,26,FALSE))</f>
        <v xml:space="preserve"> </v>
      </c>
      <c r="J16" s="190"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17"/>
      <c r="B17" s="616"/>
      <c r="C17" s="636"/>
      <c r="D17" s="172" t="str">
        <f>IF(E17="","",VLOOKUP(E17,登録マスターデーター!$A$5:$AP$94,36,FALSE))</f>
        <v/>
      </c>
      <c r="E17" s="43"/>
      <c r="F17" s="330" t="str">
        <f>IF(E17="","",VLOOKUP(E17,登録マスターデーター!$A$5:$AP$94,2,FALSE))</f>
        <v/>
      </c>
      <c r="G17" s="176" t="str">
        <f>IF(E17="","",VLOOKUP(E17,登録マスターデーター!$A$5:$AP$94,13,FALSE))</f>
        <v/>
      </c>
      <c r="H17" s="176" t="str">
        <f>IF(E17="","",LOOKUP(E17,登録マスターデーター!$A$5:$B$94,登録マスターデーター!$V$5:$V$94)&amp;" "&amp;LOOKUP(E17,登録マスターデーター!$A$5:$B$94,登録マスターデーター!$W$5:$W$94))</f>
        <v/>
      </c>
      <c r="I17" s="359" t="str">
        <f>IF(E17=""," ",VLOOKUP(E17,登録マスターデーター!$A$5:$AP$94,26,FALSE))</f>
        <v xml:space="preserve"> </v>
      </c>
      <c r="J17" s="191"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17">
        <v>5</v>
      </c>
      <c r="B18" s="616"/>
      <c r="C18" s="634"/>
      <c r="D18" s="175" t="str">
        <f>IF(E18="","",VLOOKUP(E18,登録マスターデーター!$A$5:$AP$94,36,FALSE))</f>
        <v/>
      </c>
      <c r="E18" s="41"/>
      <c r="F18" s="329" t="str">
        <f>IF(E18="","",VLOOKUP(E18,登録マスターデーター!$A$5:$AP$94,2,FALSE))</f>
        <v/>
      </c>
      <c r="G18" s="174" t="str">
        <f>IF(E18="","",VLOOKUP(E18,登録マスターデーター!$A$5:$AP$94,13,FALSE))</f>
        <v/>
      </c>
      <c r="H18" s="174" t="str">
        <f>IF(E18="","",LOOKUP(E18,登録マスターデーター!$A$5:$B$94,登録マスターデーター!$V$5:$V$94)&amp;" "&amp;LOOKUP(E18,登録マスターデーター!$A$5:$B$94,登録マスターデーター!$W$5:$W$94))</f>
        <v/>
      </c>
      <c r="I18" s="358" t="str">
        <f>IF(E18=""," ",VLOOKUP(E18,登録マスターデーター!$A$5:$AP$94,26,FALSE))</f>
        <v xml:space="preserve"> </v>
      </c>
      <c r="J18" s="190"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17"/>
      <c r="B19" s="616"/>
      <c r="C19" s="636"/>
      <c r="D19" s="172" t="str">
        <f>IF(E19="","",VLOOKUP(E19,登録マスターデーター!$A$5:$AP$94,36,FALSE))</f>
        <v/>
      </c>
      <c r="E19" s="43"/>
      <c r="F19" s="330" t="str">
        <f>IF(E19="","",VLOOKUP(E19,登録マスターデーター!$A$5:$AP$94,2,FALSE))</f>
        <v/>
      </c>
      <c r="G19" s="176" t="str">
        <f>IF(E19="","",VLOOKUP(E19,登録マスターデーター!$A$5:$AP$94,13,FALSE))</f>
        <v/>
      </c>
      <c r="H19" s="176" t="str">
        <f>IF(E19="","",LOOKUP(E19,登録マスターデーター!$A$5:$B$94,登録マスターデーター!$V$5:$V$94)&amp;" "&amp;LOOKUP(E19,登録マスターデーター!$A$5:$B$94,登録マスターデーター!$W$5:$W$94))</f>
        <v/>
      </c>
      <c r="I19" s="359" t="str">
        <f>IF(E19=""," ",VLOOKUP(E19,登録マスターデーター!$A$5:$AP$94,26,FALSE))</f>
        <v xml:space="preserve"> </v>
      </c>
      <c r="J19" s="191"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17">
        <v>6</v>
      </c>
      <c r="B20" s="616"/>
      <c r="C20" s="634"/>
      <c r="D20" s="175" t="str">
        <f>IF(E20="","",VLOOKUP(E20,登録マスターデーター!$A$5:$AP$94,36,FALSE))</f>
        <v/>
      </c>
      <c r="E20" s="41"/>
      <c r="F20" s="329" t="str">
        <f>IF(E20="","",VLOOKUP(E20,登録マスターデーター!$A$5:$AP$94,2,FALSE))</f>
        <v/>
      </c>
      <c r="G20" s="174" t="str">
        <f>IF(E20="","",VLOOKUP(E20,登録マスターデーター!$A$5:$AP$94,13,FALSE))</f>
        <v/>
      </c>
      <c r="H20" s="174" t="str">
        <f>IF(E20="","",LOOKUP(E20,登録マスターデーター!$A$5:$B$94,登録マスターデーター!$V$5:$V$94)&amp;" "&amp;LOOKUP(E20,登録マスターデーター!$A$5:$B$94,登録マスターデーター!$W$5:$W$94))</f>
        <v/>
      </c>
      <c r="I20" s="358" t="str">
        <f>IF(E20=""," ",VLOOKUP(E20,登録マスターデーター!$A$5:$AP$94,26,FALSE))</f>
        <v xml:space="preserve"> </v>
      </c>
      <c r="J20" s="190"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17"/>
      <c r="B21" s="616"/>
      <c r="C21" s="636"/>
      <c r="D21" s="172" t="str">
        <f>IF(E21="","",VLOOKUP(E21,登録マスターデーター!$A$5:$AP$94,36,FALSE))</f>
        <v/>
      </c>
      <c r="E21" s="43"/>
      <c r="F21" s="330" t="str">
        <f>IF(E21="","",VLOOKUP(E21,登録マスターデーター!$A$5:$AP$94,2,FALSE))</f>
        <v/>
      </c>
      <c r="G21" s="176" t="str">
        <f>IF(E21="","",VLOOKUP(E21,登録マスターデーター!$A$5:$AP$94,13,FALSE))</f>
        <v/>
      </c>
      <c r="H21" s="176" t="str">
        <f>IF(E21="","",LOOKUP(E21,登録マスターデーター!$A$5:$B$94,登録マスターデーター!$V$5:$V$94)&amp;" "&amp;LOOKUP(E21,登録マスターデーター!$A$5:$B$94,登録マスターデーター!$W$5:$W$94))</f>
        <v/>
      </c>
      <c r="I21" s="359" t="str">
        <f>IF(E21=""," ",VLOOKUP(E21,登録マスターデーター!$A$5:$AP$94,26,FALSE))</f>
        <v xml:space="preserve"> </v>
      </c>
      <c r="J21" s="191"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17">
        <v>7</v>
      </c>
      <c r="B22" s="616"/>
      <c r="C22" s="634"/>
      <c r="D22" s="175" t="str">
        <f>IF(E22="","",VLOOKUP(E22,登録マスターデーター!$A$5:$AP$94,36,FALSE))</f>
        <v/>
      </c>
      <c r="E22" s="41"/>
      <c r="F22" s="329"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358" t="str">
        <f>IF(E22=""," ",VLOOKUP(E22,登録マスターデーター!$A$5:$AP$94,26,FALSE))</f>
        <v xml:space="preserve"> </v>
      </c>
      <c r="J22" s="190"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6"/>
      <c r="C23" s="636"/>
      <c r="D23" s="172" t="str">
        <f>IF(E23="","",VLOOKUP(E23,登録マスターデーター!$A$5:$AP$94,36,FALSE))</f>
        <v/>
      </c>
      <c r="E23" s="43"/>
      <c r="F23" s="330"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359" t="str">
        <f>IF(E23=""," ",VLOOKUP(E23,登録マスターデーター!$A$5:$AP$94,26,FALSE))</f>
        <v xml:space="preserve"> </v>
      </c>
      <c r="J23" s="191"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8</v>
      </c>
      <c r="B24" s="616"/>
      <c r="C24" s="634"/>
      <c r="D24" s="175" t="str">
        <f>IF(E24="","",VLOOKUP(E24,登録マスターデーター!$A$5:$AP$94,36,FALSE))</f>
        <v/>
      </c>
      <c r="E24" s="41"/>
      <c r="F24" s="329"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358" t="str">
        <f>IF(E24=""," ",VLOOKUP(E24,登録マスターデーター!$A$5:$AP$94,26,FALSE))</f>
        <v xml:space="preserve"> </v>
      </c>
      <c r="J24" s="190"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17"/>
      <c r="B25" s="616"/>
      <c r="C25" s="636"/>
      <c r="D25" s="172" t="str">
        <f>IF(E25="","",VLOOKUP(E25,登録マスターデーター!$A$5:$AP$94,36,FALSE))</f>
        <v/>
      </c>
      <c r="E25" s="43"/>
      <c r="F25" s="330"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59" t="str">
        <f>IF(E25=""," ",VLOOKUP(E25,登録マスターデーター!$A$5:$AP$94,26,FALSE))</f>
        <v xml:space="preserve"> </v>
      </c>
      <c r="J25" s="191"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9</v>
      </c>
      <c r="B26" s="616"/>
      <c r="C26" s="634"/>
      <c r="D26" s="175" t="str">
        <f>IF(E26="","",VLOOKUP(E26,登録マスターデーター!$A$5:$AP$94,36,FALSE))</f>
        <v/>
      </c>
      <c r="E26" s="41"/>
      <c r="F26" s="329"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358" t="str">
        <f>IF(E26=""," ",VLOOKUP(E26,登録マスターデーター!$A$5:$AP$94,26,FALSE))</f>
        <v xml:space="preserve"> </v>
      </c>
      <c r="J26" s="190"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6"/>
      <c r="C27" s="636"/>
      <c r="D27" s="172" t="str">
        <f>IF(E27="","",VLOOKUP(E27,登録マスターデーター!$A$5:$AP$94,36,FALSE))</f>
        <v/>
      </c>
      <c r="E27" s="43"/>
      <c r="F27" s="330"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359" t="str">
        <f>IF(E27=""," ",VLOOKUP(E27,登録マスターデーター!$A$5:$AP$94,26,FALSE))</f>
        <v xml:space="preserve"> </v>
      </c>
      <c r="J27" s="191"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17">
        <v>10</v>
      </c>
      <c r="B28" s="616"/>
      <c r="C28" s="634"/>
      <c r="D28" s="175" t="str">
        <f>IF(E28="","",VLOOKUP(E28,登録マスターデーター!$A$5:$AP$94,36,FALSE))</f>
        <v/>
      </c>
      <c r="E28" s="41"/>
      <c r="F28" s="329"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358" t="str">
        <f>IF(E28=""," ",VLOOKUP(E28,登録マスターデーター!$A$5:$AP$94,26,FALSE))</f>
        <v xml:space="preserve"> </v>
      </c>
      <c r="J28" s="190"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 xml:space="preserve"> </v>
      </c>
    </row>
    <row r="29" spans="1:22" ht="20.100000000000001" customHeight="1">
      <c r="A29" s="617"/>
      <c r="B29" s="616"/>
      <c r="C29" s="636"/>
      <c r="D29" s="172" t="str">
        <f>IF(E29="","",VLOOKUP(E29,登録マスターデーター!$A$5:$AP$94,36,FALSE))</f>
        <v/>
      </c>
      <c r="E29" s="43"/>
      <c r="F29" s="330"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359" t="str">
        <f>IF(E29=""," ",VLOOKUP(E29,登録マスターデーター!$A$5:$AP$94,26,FALSE))</f>
        <v xml:space="preserve"> </v>
      </c>
      <c r="J29" s="191"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17">
        <v>11</v>
      </c>
      <c r="B30" s="616"/>
      <c r="C30" s="634"/>
      <c r="D30" s="175" t="str">
        <f>IF(E30="","",VLOOKUP(E30,登録マスターデーター!$A$5:$AP$94,36,FALSE))</f>
        <v/>
      </c>
      <c r="E30" s="41"/>
      <c r="F30" s="329"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358" t="str">
        <f>IF(E30=""," ",VLOOKUP(E30,登録マスターデーター!$A$5:$AP$94,26,FALSE))</f>
        <v xml:space="preserve"> </v>
      </c>
      <c r="J30" s="190"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17"/>
      <c r="B31" s="616"/>
      <c r="C31" s="636"/>
      <c r="D31" s="172" t="str">
        <f>IF(E31="","",VLOOKUP(E31,登録マスターデーター!$A$5:$AP$94,36,FALSE))</f>
        <v/>
      </c>
      <c r="E31" s="43"/>
      <c r="F31" s="330"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359" t="str">
        <f>IF(E31=""," ",VLOOKUP(E31,登録マスターデーター!$A$5:$AP$94,26,FALSE))</f>
        <v xml:space="preserve"> </v>
      </c>
      <c r="J31" s="191"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17">
        <v>12</v>
      </c>
      <c r="B32" s="616"/>
      <c r="C32" s="634"/>
      <c r="D32" s="175" t="str">
        <f>IF(E32="","",VLOOKUP(E32,登録マスターデーター!$A$5:$AP$94,36,FALSE))</f>
        <v/>
      </c>
      <c r="E32" s="41"/>
      <c r="F32" s="329"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358" t="str">
        <f>IF(E32=""," ",VLOOKUP(E32,登録マスターデーター!$A$5:$AP$94,26,FALSE))</f>
        <v xml:space="preserve"> </v>
      </c>
      <c r="J32" s="190"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17"/>
      <c r="B33" s="616"/>
      <c r="C33" s="636"/>
      <c r="D33" s="172" t="str">
        <f>IF(E33="","",VLOOKUP(E33,登録マスターデーター!$A$5:$AP$94,36,FALSE))</f>
        <v/>
      </c>
      <c r="E33" s="43"/>
      <c r="F33" s="330"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359" t="str">
        <f>IF(E33=""," ",VLOOKUP(E33,登録マスターデーター!$A$5:$AP$94,26,FALSE))</f>
        <v xml:space="preserve"> </v>
      </c>
      <c r="J33" s="191"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17">
        <v>13</v>
      </c>
      <c r="B34" s="616"/>
      <c r="C34" s="634"/>
      <c r="D34" s="175" t="str">
        <f>IF(E34="","",VLOOKUP(E34,登録マスターデーター!$A$5:$AP$94,36,FALSE))</f>
        <v/>
      </c>
      <c r="E34" s="41"/>
      <c r="F34" s="329"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358" t="str">
        <f>IF(E34=""," ",VLOOKUP(E34,登録マスターデーター!$A$5:$AP$94,26,FALSE))</f>
        <v xml:space="preserve"> </v>
      </c>
      <c r="J34" s="190"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17"/>
      <c r="B35" s="621"/>
      <c r="C35" s="635"/>
      <c r="D35" s="189" t="str">
        <f>IF(E35="","",VLOOKUP(E35,登録マスターデーター!$A$5:$AP$94,36,FALSE))</f>
        <v/>
      </c>
      <c r="E35" s="63"/>
      <c r="F35" s="331" t="str">
        <f>IF(E35="","",VLOOKUP(E35,登録マスターデーター!$A$5:$AP$94,2,FALSE))</f>
        <v/>
      </c>
      <c r="G35" s="181" t="str">
        <f>IF(E35="","",VLOOKUP(E35,登録マスターデーター!$A$5:$AP$94,13,FALSE))</f>
        <v/>
      </c>
      <c r="H35" s="181" t="str">
        <f>IF(E35="","",LOOKUP(E35,登録マスターデーター!$A$5:$B$94,登録マスターデーター!$V$5:$V$94)&amp;" "&amp;LOOKUP(E35,登録マスターデーター!$A$5:$B$94,登録マスターデーター!$W$5:$W$94))</f>
        <v/>
      </c>
      <c r="I35" s="360" t="str">
        <f>IF(E35=""," ",VLOOKUP(E35,登録マスターデーター!$A$5:$AP$94,26,FALSE))</f>
        <v xml:space="preserve"> </v>
      </c>
      <c r="J35" s="192"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7" spans="1:19" ht="7.5" customHeight="1" thickBot="1"/>
    <row r="38" spans="1:19" ht="18" customHeight="1" thickBot="1">
      <c r="B38" s="609" t="s">
        <v>57</v>
      </c>
      <c r="C38" s="609"/>
      <c r="D38" s="609"/>
      <c r="E38" s="221" t="s">
        <v>176</v>
      </c>
      <c r="F38" s="610" t="str">
        <f>登録名簿!C3</f>
        <v>コピー＆ペーストしてください</v>
      </c>
      <c r="G38" s="610"/>
      <c r="H38" s="26"/>
      <c r="I38" s="320" t="s">
        <v>496</v>
      </c>
    </row>
    <row r="39" spans="1:19" ht="18" customHeight="1" thickBot="1">
      <c r="B39" s="609" t="s">
        <v>39</v>
      </c>
      <c r="C39" s="609"/>
      <c r="D39" s="609"/>
      <c r="E39" s="97"/>
      <c r="F39" s="27" t="str">
        <f>IF(E39="","",VLOOKUP(E39,登録マスターデーター!$A$5:$AP$86,2,FALSE))</f>
        <v/>
      </c>
      <c r="G39" s="27"/>
      <c r="H39" s="614" t="s">
        <v>58</v>
      </c>
      <c r="I39" s="321" t="str">
        <f>登録名簿!J1</f>
        <v xml:space="preserve"> </v>
      </c>
    </row>
    <row r="40" spans="1:19" ht="18" customHeight="1">
      <c r="B40" s="6" t="s">
        <v>40</v>
      </c>
      <c r="C40" s="609" t="str">
        <f>IF(E39="","",VLOOKUP(E39,登録マスターデーター!$A$5:$AP$86,28,FALSE))</f>
        <v/>
      </c>
      <c r="D40" s="609"/>
      <c r="F40" s="26" t="str">
        <f>IF(E39="","",VLOOKUP(E39,登録マスターデーター!$A$5:$AP$86,30,FALSE))</f>
        <v/>
      </c>
      <c r="G40" s="26"/>
      <c r="H40" s="615"/>
    </row>
    <row r="41" spans="1:19" ht="18" customHeight="1">
      <c r="B41" s="28" t="s">
        <v>59</v>
      </c>
      <c r="C41" s="28"/>
      <c r="D41" s="29" t="s">
        <v>60</v>
      </c>
      <c r="E41" s="29"/>
      <c r="F41" s="26" t="str">
        <f>IF(E39="","",VLOOKUP(E39,登録マスターデーター!$A$5:$AP$86,32,FALSE))</f>
        <v/>
      </c>
      <c r="G41" s="29" t="s">
        <v>92</v>
      </c>
      <c r="H41" s="26" t="str">
        <f>IF(E39="","",VLOOKUP(E39,登録マスターデーター!$A$5:$AP$86,33,FALSE))</f>
        <v/>
      </c>
    </row>
    <row r="42" spans="1:19" ht="15" customHeight="1">
      <c r="B42" s="30" t="s">
        <v>61</v>
      </c>
      <c r="C42" s="30"/>
      <c r="D42" s="6" t="s">
        <v>62</v>
      </c>
      <c r="F42" s="5" t="s">
        <v>63</v>
      </c>
      <c r="G42" s="95"/>
      <c r="H42" s="12" t="str">
        <f>"）　　　"</f>
        <v>）　　　</v>
      </c>
      <c r="I42" s="322">
        <f>2500*G42</f>
        <v>0</v>
      </c>
      <c r="J42" s="12" t="s">
        <v>41</v>
      </c>
    </row>
    <row r="43" spans="1:19" ht="15" customHeight="1">
      <c r="B43" s="30" t="s">
        <v>61</v>
      </c>
      <c r="C43" s="30"/>
      <c r="D43" s="6" t="s">
        <v>64</v>
      </c>
      <c r="F43" s="5" t="s">
        <v>65</v>
      </c>
      <c r="G43" s="95"/>
      <c r="H43" s="12" t="str">
        <f>"）　　　"</f>
        <v>）　　　</v>
      </c>
      <c r="I43" s="322">
        <f>5000*G43</f>
        <v>0</v>
      </c>
      <c r="J43" s="12" t="s">
        <v>41</v>
      </c>
    </row>
    <row r="44" spans="1:19" ht="15" customHeight="1">
      <c r="B44" s="6" t="s">
        <v>66</v>
      </c>
      <c r="D44" s="6" t="s">
        <v>64</v>
      </c>
      <c r="F44" s="5" t="s">
        <v>65</v>
      </c>
      <c r="G44" s="95"/>
      <c r="H44" s="12" t="str">
        <f>"）　　　"</f>
        <v>）　　　</v>
      </c>
      <c r="I44" s="322">
        <f>5000*G44</f>
        <v>0</v>
      </c>
      <c r="J44" s="12" t="s">
        <v>41</v>
      </c>
    </row>
    <row r="45" spans="1:19" ht="15" customHeight="1">
      <c r="B45" s="6" t="s">
        <v>67</v>
      </c>
      <c r="C45" s="30"/>
      <c r="D45" s="6" t="s">
        <v>62</v>
      </c>
      <c r="F45" s="5" t="s">
        <v>68</v>
      </c>
      <c r="G45" s="95"/>
      <c r="H45" s="12" t="str">
        <f>"）　　　"</f>
        <v>）　　　</v>
      </c>
      <c r="I45" s="322">
        <f>1500*G45</f>
        <v>0</v>
      </c>
      <c r="J45" s="12" t="s">
        <v>41</v>
      </c>
    </row>
    <row r="46" spans="1:19" ht="15" customHeight="1" thickBot="1">
      <c r="B46" s="6" t="s">
        <v>67</v>
      </c>
      <c r="C46" s="44"/>
      <c r="D46" s="42" t="s">
        <v>64</v>
      </c>
      <c r="E46" s="42"/>
      <c r="F46" s="32" t="s">
        <v>69</v>
      </c>
      <c r="G46" s="96"/>
      <c r="H46" s="12" t="str">
        <f>"）　　　"</f>
        <v>）　　　</v>
      </c>
      <c r="I46" s="361">
        <f>3000*G46</f>
        <v>0</v>
      </c>
      <c r="J46" s="34" t="s">
        <v>41</v>
      </c>
    </row>
    <row r="47" spans="1:19" ht="15" customHeight="1" thickTop="1">
      <c r="B47" s="35"/>
      <c r="C47" s="4"/>
      <c r="H47" s="36" t="s">
        <v>70</v>
      </c>
      <c r="I47" s="323">
        <f>SUM(I42:I46)</f>
        <v>0</v>
      </c>
      <c r="J47" s="38" t="s">
        <v>41</v>
      </c>
    </row>
    <row r="48" spans="1:19" ht="15.95" customHeight="1">
      <c r="B48" s="12" t="s">
        <v>71</v>
      </c>
      <c r="C48" s="12"/>
    </row>
    <row r="49" spans="2:10" ht="15.95" customHeight="1">
      <c r="B49" s="261" t="s">
        <v>72</v>
      </c>
      <c r="C49" s="30"/>
      <c r="F49" s="3"/>
      <c r="H49" s="39" t="s">
        <v>73</v>
      </c>
      <c r="I49" s="362"/>
      <c r="J49" s="26" t="s">
        <v>41</v>
      </c>
    </row>
  </sheetData>
  <sheetProtection formatCells="0"/>
  <mergeCells count="47">
    <mergeCell ref="B38:D38"/>
    <mergeCell ref="B39:D39"/>
    <mergeCell ref="H39:H40"/>
    <mergeCell ref="C40:D40"/>
    <mergeCell ref="F38:G38"/>
    <mergeCell ref="A1:J1"/>
    <mergeCell ref="B10:B11"/>
    <mergeCell ref="B12:B13"/>
    <mergeCell ref="B16:B17"/>
    <mergeCell ref="F2:J2"/>
    <mergeCell ref="A14:A15"/>
    <mergeCell ref="C14:C15"/>
    <mergeCell ref="C12:C13"/>
    <mergeCell ref="B14:B15"/>
    <mergeCell ref="C10:C11"/>
    <mergeCell ref="C16:C17"/>
    <mergeCell ref="A10:A11"/>
    <mergeCell ref="A12:A13"/>
    <mergeCell ref="A16:A17"/>
    <mergeCell ref="I4:J5"/>
    <mergeCell ref="C20:C21"/>
    <mergeCell ref="C22:C23"/>
    <mergeCell ref="C18:C19"/>
    <mergeCell ref="B22:B23"/>
    <mergeCell ref="A22:A23"/>
    <mergeCell ref="A20:A21"/>
    <mergeCell ref="A18:A19"/>
    <mergeCell ref="B18:B19"/>
    <mergeCell ref="B20:B21"/>
    <mergeCell ref="A26:A27"/>
    <mergeCell ref="B26:B27"/>
    <mergeCell ref="A24:A25"/>
    <mergeCell ref="B24:B25"/>
    <mergeCell ref="C32:C33"/>
    <mergeCell ref="A28:A29"/>
    <mergeCell ref="B28:B29"/>
    <mergeCell ref="C28:C29"/>
    <mergeCell ref="C24:C25"/>
    <mergeCell ref="C26:C27"/>
    <mergeCell ref="B32:B33"/>
    <mergeCell ref="A34:A35"/>
    <mergeCell ref="B34:B35"/>
    <mergeCell ref="C34:C35"/>
    <mergeCell ref="A30:A31"/>
    <mergeCell ref="B30:B31"/>
    <mergeCell ref="C30:C31"/>
    <mergeCell ref="A32:A33"/>
  </mergeCells>
  <phoneticPr fontId="3"/>
  <dataValidations count="1">
    <dataValidation type="list" allowBlank="1" showInputMessage="1" promptTitle="種目" prompt="種目を選択して下さい" sqref="B10:B35">
      <formula1>"　,MD,WD,30MD,30WD,35MD,35WD,40MD,40WD,45MD,45WD,50MD,50WD,55MD,55WD,60MD,60WD,65MD,65WD,70MD,70WD,75MD,75WD,X,30X,35X,40X,45X,50X,55X,60X,65X,70X,75X,"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V50"/>
  <sheetViews>
    <sheetView showZeros="0" workbookViewId="0">
      <selection activeCell="L3" sqref="L3"/>
    </sheetView>
  </sheetViews>
  <sheetFormatPr defaultRowHeight="13.5"/>
  <cols>
    <col min="1" max="1" width="2.875" style="3" customWidth="1"/>
    <col min="2" max="2" width="12.25" style="238" customWidth="1"/>
    <col min="3" max="3" width="3.625" style="238" customWidth="1"/>
    <col min="4" max="4" width="5.625" style="238" customWidth="1"/>
    <col min="5" max="5" width="3" style="238" customWidth="1"/>
    <col min="6" max="6" width="16.875" style="12" customWidth="1"/>
    <col min="7" max="7" width="20.125" style="12" customWidth="1"/>
    <col min="8" max="8" width="21" style="12" customWidth="1"/>
    <col min="9" max="9" width="10.875" style="295" customWidth="1"/>
    <col min="10" max="10" width="7.125" style="238"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2" t="s">
        <v>783</v>
      </c>
      <c r="B1" s="612"/>
      <c r="C1" s="612"/>
      <c r="D1" s="612"/>
      <c r="E1" s="612"/>
      <c r="F1" s="612"/>
      <c r="G1" s="612"/>
      <c r="H1" s="612"/>
      <c r="I1" s="612"/>
      <c r="J1" s="612"/>
    </row>
    <row r="2" spans="1:22">
      <c r="D2" s="11"/>
      <c r="E2" s="11"/>
      <c r="F2" s="639" t="s">
        <v>861</v>
      </c>
      <c r="G2" s="639"/>
      <c r="H2" s="639"/>
      <c r="I2" s="639"/>
      <c r="J2" s="639"/>
    </row>
    <row r="3" spans="1:22" ht="12.95" customHeight="1" thickBot="1">
      <c r="B3" s="10" t="s">
        <v>42</v>
      </c>
      <c r="C3" s="10"/>
      <c r="D3" s="11"/>
      <c r="E3" s="11"/>
      <c r="G3" s="13"/>
    </row>
    <row r="4" spans="1:22" ht="12.95" customHeight="1">
      <c r="B4" s="14" t="s">
        <v>43</v>
      </c>
      <c r="C4" s="14"/>
      <c r="D4" s="11"/>
      <c r="E4" s="11"/>
      <c r="F4" s="10"/>
      <c r="G4" s="15"/>
      <c r="H4" s="15"/>
      <c r="I4" s="623" t="s">
        <v>481</v>
      </c>
      <c r="J4" s="624"/>
    </row>
    <row r="5" spans="1:22" ht="12.95" customHeight="1" thickBot="1">
      <c r="B5" s="14" t="s">
        <v>44</v>
      </c>
      <c r="C5" s="14"/>
      <c r="D5" s="11"/>
      <c r="E5" s="11"/>
      <c r="F5" s="10"/>
      <c r="G5" s="15"/>
      <c r="H5" s="15"/>
      <c r="I5" s="625"/>
      <c r="J5" s="626"/>
    </row>
    <row r="6" spans="1:22" ht="12.95" customHeight="1">
      <c r="B6" s="14" t="s">
        <v>45</v>
      </c>
      <c r="C6" s="14"/>
      <c r="D6" s="11"/>
      <c r="E6" s="11"/>
      <c r="F6" s="10"/>
      <c r="G6" s="10"/>
      <c r="H6" s="10"/>
    </row>
    <row r="7" spans="1:22" ht="12.95" customHeight="1">
      <c r="B7" s="14" t="s">
        <v>77</v>
      </c>
      <c r="C7" s="14"/>
      <c r="D7" s="11"/>
      <c r="E7" s="11"/>
      <c r="F7" s="10"/>
      <c r="G7" s="10"/>
      <c r="H7" s="16" t="s">
        <v>46</v>
      </c>
      <c r="I7" s="325">
        <v>43101</v>
      </c>
      <c r="K7" s="265" t="s">
        <v>486</v>
      </c>
    </row>
    <row r="8" spans="1:22" ht="30" customHeight="1" thickBot="1">
      <c r="B8" s="17"/>
      <c r="C8" s="17"/>
      <c r="D8" s="7"/>
      <c r="E8" s="7"/>
      <c r="F8" s="17"/>
      <c r="G8" s="17"/>
      <c r="H8" s="18" t="s">
        <v>48</v>
      </c>
      <c r="I8" s="365" t="s">
        <v>74</v>
      </c>
      <c r="K8" s="20" t="s">
        <v>49</v>
      </c>
    </row>
    <row r="9" spans="1:22" ht="24.95" customHeight="1">
      <c r="B9" s="290" t="s">
        <v>50</v>
      </c>
      <c r="C9" s="68" t="s">
        <v>75</v>
      </c>
      <c r="D9" s="59" t="s">
        <v>51</v>
      </c>
      <c r="E9" s="217" t="s">
        <v>176</v>
      </c>
      <c r="F9" s="291" t="s">
        <v>52</v>
      </c>
      <c r="G9" s="291" t="s">
        <v>79</v>
      </c>
      <c r="H9" s="60" t="s">
        <v>56</v>
      </c>
      <c r="I9" s="319" t="s">
        <v>53</v>
      </c>
      <c r="J9" s="62" t="s">
        <v>54</v>
      </c>
      <c r="L9" s="216" t="s">
        <v>177</v>
      </c>
      <c r="S9" s="3" t="str">
        <f>登録マスターデーター!B67</f>
        <v xml:space="preserve"> </v>
      </c>
    </row>
    <row r="10" spans="1:22" ht="20.100000000000001" customHeight="1">
      <c r="A10" s="617">
        <v>1</v>
      </c>
      <c r="B10" s="616" t="s">
        <v>91</v>
      </c>
      <c r="C10" s="637"/>
      <c r="D10" s="175" t="str">
        <f>IF(E10="","",VLOOKUP(E10,登録マスターデーター!$A$5:$AP$94,36,FALSE))</f>
        <v/>
      </c>
      <c r="E10" s="41"/>
      <c r="F10" s="329" t="str">
        <f>IF(E10="","",VLOOKUP(E10,登録マスターデーター!$A$5:$AP$94,2,FALSE))</f>
        <v/>
      </c>
      <c r="G10" s="174" t="str">
        <f>IF(E10="","",VLOOKUP(E10,登録マスターデーター!$A$5:$AP$94,13,FALSE))</f>
        <v/>
      </c>
      <c r="H10" s="174" t="str">
        <f>IF(E10="","",LOOKUP(E10,登録マスターデーター!$A$5:$B$94,登録マスターデーター!$V$5:$V$94)&amp;" "&amp;LOOKUP(E10,登録マスターデーター!$A$5:$B$94,登録マスターデーター!$W$5:$W$94))</f>
        <v/>
      </c>
      <c r="I10" s="358" t="str">
        <f>IF(E10=""," ",VLOOKUP(E10,登録マスターデーター!$A$5:$AP$94,26,FALSE))</f>
        <v xml:space="preserve"> </v>
      </c>
      <c r="J10" s="190" t="str">
        <f t="shared" ref="J10:J35" si="0">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17"/>
      <c r="B11" s="616"/>
      <c r="C11" s="638"/>
      <c r="D11" s="172" t="str">
        <f>IF(E11="","",VLOOKUP(E11,登録マスターデーター!$A$5:$AP$94,36,FALSE))</f>
        <v/>
      </c>
      <c r="E11" s="43"/>
      <c r="F11" s="330" t="str">
        <f>IF(E11="","",VLOOKUP(E11,登録マスターデーター!$A$5:$AP$94,2,FALSE))</f>
        <v/>
      </c>
      <c r="G11" s="176" t="str">
        <f>IF(E11="","",VLOOKUP(E11,登録マスターデーター!$A$5:$AP$94,13,FALSE))</f>
        <v/>
      </c>
      <c r="H11" s="176" t="str">
        <f>IF(E11="","",LOOKUP(E11,登録マスターデーター!$A$5:$B$94,登録マスターデーター!$V$5:$V$94)&amp;" "&amp;LOOKUP(E11,登録マスターデーター!$A$5:$B$94,登録マスターデーター!$W$5:$W$94))</f>
        <v/>
      </c>
      <c r="I11" s="359" t="str">
        <f>IF(E11=""," ",VLOOKUP(E11,登録マスターデーター!$A$5:$AP$94,26,FALSE))</f>
        <v xml:space="preserve"> </v>
      </c>
      <c r="J11" s="191" t="str">
        <f t="shared" si="0"/>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17">
        <v>2</v>
      </c>
      <c r="B12" s="616" t="s">
        <v>91</v>
      </c>
      <c r="C12" s="637"/>
      <c r="D12" s="175" t="str">
        <f>IF(E12="","",VLOOKUP(E12,登録マスターデーター!$A$5:$AP$94,36,FALSE))</f>
        <v/>
      </c>
      <c r="E12" s="41"/>
      <c r="F12" s="329" t="str">
        <f>IF(E12="","",VLOOKUP(E12,登録マスターデーター!$A$5:$AP$94,2,FALSE))</f>
        <v/>
      </c>
      <c r="G12" s="174" t="str">
        <f>IF(E12="","",VLOOKUP(E12,登録マスターデーター!$A$5:$AP$94,13,FALSE))</f>
        <v/>
      </c>
      <c r="H12" s="174" t="str">
        <f>IF(E12="","",LOOKUP(E12,登録マスターデーター!$A$5:$B$94,登録マスターデーター!$V$5:$V$94)&amp;" "&amp;LOOKUP(E12,登録マスターデーター!$A$5:$B$94,登録マスターデーター!$W$5:$W$94))</f>
        <v/>
      </c>
      <c r="I12" s="358" t="str">
        <f>IF(E12=""," ",VLOOKUP(E12,登録マスターデーター!$A$5:$AP$94,26,FALSE))</f>
        <v xml:space="preserve"> </v>
      </c>
      <c r="J12" s="190" t="str">
        <f t="shared" si="0"/>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17"/>
      <c r="B13" s="616"/>
      <c r="C13" s="638"/>
      <c r="D13" s="172" t="str">
        <f>IF(E13="","",VLOOKUP(E13,登録マスターデーター!$A$5:$AP$94,36,FALSE))</f>
        <v/>
      </c>
      <c r="E13" s="43"/>
      <c r="F13" s="330" t="str">
        <f>IF(E13="","",VLOOKUP(E13,登録マスターデーター!$A$5:$AP$94,2,FALSE))</f>
        <v/>
      </c>
      <c r="G13" s="176" t="str">
        <f>IF(E13="","",VLOOKUP(E13,登録マスターデーター!$A$5:$AP$94,13,FALSE))</f>
        <v/>
      </c>
      <c r="H13" s="176" t="str">
        <f>IF(E13="","",LOOKUP(E13,登録マスターデーター!$A$5:$B$94,登録マスターデーター!$V$5:$V$94)&amp;" "&amp;LOOKUP(E13,登録マスターデーター!$A$5:$B$94,登録マスターデーター!$W$5:$W$94))</f>
        <v/>
      </c>
      <c r="I13" s="359" t="str">
        <f>IF(E13=""," ",VLOOKUP(E13,登録マスターデーター!$A$5:$AP$94,26,FALSE))</f>
        <v xml:space="preserve"> </v>
      </c>
      <c r="J13" s="191"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17">
        <v>3</v>
      </c>
      <c r="B14" s="616" t="s">
        <v>91</v>
      </c>
      <c r="C14" s="637"/>
      <c r="D14" s="175" t="str">
        <f>IF(E14="","",VLOOKUP(E14,登録マスターデーター!$A$5:$AP$94,36,FALSE))</f>
        <v/>
      </c>
      <c r="E14" s="41"/>
      <c r="F14" s="329" t="str">
        <f>IF(E14="","",VLOOKUP(E14,登録マスターデーター!$A$5:$AP$94,2,FALSE))</f>
        <v/>
      </c>
      <c r="G14" s="174" t="str">
        <f>IF(E14="","",VLOOKUP(E14,登録マスターデーター!$A$5:$AP$94,13,FALSE))</f>
        <v/>
      </c>
      <c r="H14" s="174" t="str">
        <f>IF(E14="","",LOOKUP(E14,登録マスターデーター!$A$5:$B$94,登録マスターデーター!$V$5:$V$94)&amp;" "&amp;LOOKUP(E14,登録マスターデーター!$A$5:$B$94,登録マスターデーター!$W$5:$W$94))</f>
        <v/>
      </c>
      <c r="I14" s="358" t="str">
        <f>IF(E14=""," ",VLOOKUP(E14,登録マスターデーター!$A$5:$AP$94,26,FALSE))</f>
        <v xml:space="preserve"> </v>
      </c>
      <c r="J14" s="190"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17"/>
      <c r="B15" s="616"/>
      <c r="C15" s="638"/>
      <c r="D15" s="172" t="str">
        <f>IF(E15="","",VLOOKUP(E15,登録マスターデーター!$A$5:$AP$94,36,FALSE))</f>
        <v/>
      </c>
      <c r="E15" s="43"/>
      <c r="F15" s="330" t="str">
        <f>IF(E15="","",VLOOKUP(E15,登録マスターデーター!$A$5:$AP$94,2,FALSE))</f>
        <v/>
      </c>
      <c r="G15" s="176" t="str">
        <f>IF(E15="","",VLOOKUP(E15,登録マスターデーター!$A$5:$AP$94,13,FALSE))</f>
        <v/>
      </c>
      <c r="H15" s="176" t="str">
        <f>IF(E15="","",LOOKUP(E15,登録マスターデーター!$A$5:$B$94,登録マスターデーター!$V$5:$V$94)&amp;" "&amp;LOOKUP(E15,登録マスターデーター!$A$5:$B$94,登録マスターデーター!$W$5:$W$94))</f>
        <v/>
      </c>
      <c r="I15" s="359" t="str">
        <f>IF(E15=""," ",VLOOKUP(E15,登録マスターデーター!$A$5:$AP$94,26,FALSE))</f>
        <v xml:space="preserve"> </v>
      </c>
      <c r="J15" s="191"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17">
        <v>4</v>
      </c>
      <c r="B16" s="616" t="s">
        <v>91</v>
      </c>
      <c r="C16" s="637"/>
      <c r="D16" s="175" t="str">
        <f>IF(E16="","",VLOOKUP(E16,登録マスターデーター!$A$5:$AP$94,36,FALSE))</f>
        <v/>
      </c>
      <c r="E16" s="41"/>
      <c r="F16" s="329" t="str">
        <f>IF(E16="","",VLOOKUP(E16,登録マスターデーター!$A$5:$AP$94,2,FALSE))</f>
        <v/>
      </c>
      <c r="G16" s="174" t="str">
        <f>IF(E16="","",VLOOKUP(E16,登録マスターデーター!$A$5:$AP$94,13,FALSE))</f>
        <v/>
      </c>
      <c r="H16" s="174" t="str">
        <f>IF(E16="","",LOOKUP(E16,登録マスターデーター!$A$5:$B$94,登録マスターデーター!$V$5:$V$94)&amp;" "&amp;LOOKUP(E16,登録マスターデーター!$A$5:$B$94,登録マスターデーター!$W$5:$W$94))</f>
        <v/>
      </c>
      <c r="I16" s="358" t="str">
        <f>IF(E16=""," ",VLOOKUP(E16,登録マスターデーター!$A$5:$AP$94,26,FALSE))</f>
        <v xml:space="preserve"> </v>
      </c>
      <c r="J16" s="190"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17"/>
      <c r="B17" s="616"/>
      <c r="C17" s="638"/>
      <c r="D17" s="172" t="str">
        <f>IF(E17="","",VLOOKUP(E17,登録マスターデーター!$A$5:$AP$94,36,FALSE))</f>
        <v/>
      </c>
      <c r="E17" s="43"/>
      <c r="F17" s="330" t="str">
        <f>IF(E17="","",VLOOKUP(E17,登録マスターデーター!$A$5:$AP$94,2,FALSE))</f>
        <v/>
      </c>
      <c r="G17" s="176" t="str">
        <f>IF(E17="","",VLOOKUP(E17,登録マスターデーター!$A$5:$AP$94,13,FALSE))</f>
        <v/>
      </c>
      <c r="H17" s="176" t="str">
        <f>IF(E17="","",LOOKUP(E17,登録マスターデーター!$A$5:$B$94,登録マスターデーター!$V$5:$V$94)&amp;" "&amp;LOOKUP(E17,登録マスターデーター!$A$5:$B$94,登録マスターデーター!$W$5:$W$94))</f>
        <v/>
      </c>
      <c r="I17" s="359" t="str">
        <f>IF(E17=""," ",VLOOKUP(E17,登録マスターデーター!$A$5:$AP$94,26,FALSE))</f>
        <v xml:space="preserve"> </v>
      </c>
      <c r="J17" s="191"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17">
        <v>5</v>
      </c>
      <c r="B18" s="616" t="s">
        <v>91</v>
      </c>
      <c r="C18" s="637"/>
      <c r="D18" s="175" t="str">
        <f>IF(E18="","",VLOOKUP(E18,登録マスターデーター!$A$5:$AP$94,36,FALSE))</f>
        <v/>
      </c>
      <c r="E18" s="41"/>
      <c r="F18" s="329" t="str">
        <f>IF(E18="","",VLOOKUP(E18,登録マスターデーター!$A$5:$AP$94,2,FALSE))</f>
        <v/>
      </c>
      <c r="G18" s="174" t="str">
        <f>IF(E18="","",VLOOKUP(E18,登録マスターデーター!$A$5:$AP$94,13,FALSE))</f>
        <v/>
      </c>
      <c r="H18" s="174" t="str">
        <f>IF(E18="","",LOOKUP(E18,登録マスターデーター!$A$5:$B$94,登録マスターデーター!$V$5:$V$94)&amp;" "&amp;LOOKUP(E18,登録マスターデーター!$A$5:$B$94,登録マスターデーター!$W$5:$W$94))</f>
        <v/>
      </c>
      <c r="I18" s="358" t="str">
        <f>IF(E18=""," ",VLOOKUP(E18,登録マスターデーター!$A$5:$AP$94,26,FALSE))</f>
        <v xml:space="preserve"> </v>
      </c>
      <c r="J18" s="190"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17"/>
      <c r="B19" s="616"/>
      <c r="C19" s="638"/>
      <c r="D19" s="172" t="str">
        <f>IF(E19="","",VLOOKUP(E19,登録マスターデーター!$A$5:$AP$94,36,FALSE))</f>
        <v/>
      </c>
      <c r="E19" s="43"/>
      <c r="F19" s="330" t="str">
        <f>IF(E19="","",VLOOKUP(E19,登録マスターデーター!$A$5:$AP$94,2,FALSE))</f>
        <v/>
      </c>
      <c r="G19" s="176" t="str">
        <f>IF(E19="","",VLOOKUP(E19,登録マスターデーター!$A$5:$AP$94,13,FALSE))</f>
        <v/>
      </c>
      <c r="H19" s="176" t="str">
        <f>IF(E19="","",LOOKUP(E19,登録マスターデーター!$A$5:$B$94,登録マスターデーター!$V$5:$V$94)&amp;" "&amp;LOOKUP(E19,登録マスターデーター!$A$5:$B$94,登録マスターデーター!$W$5:$W$94))</f>
        <v/>
      </c>
      <c r="I19" s="359" t="str">
        <f>IF(E19=""," ",VLOOKUP(E19,登録マスターデーター!$A$5:$AP$94,26,FALSE))</f>
        <v xml:space="preserve"> </v>
      </c>
      <c r="J19" s="191"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17">
        <v>6</v>
      </c>
      <c r="B20" s="616" t="s">
        <v>91</v>
      </c>
      <c r="C20" s="637"/>
      <c r="D20" s="175" t="str">
        <f>IF(E20="","",VLOOKUP(E20,登録マスターデーター!$A$5:$AP$94,36,FALSE))</f>
        <v/>
      </c>
      <c r="E20" s="41"/>
      <c r="F20" s="329" t="str">
        <f>IF(E20="","",VLOOKUP(E20,登録マスターデーター!$A$5:$AP$94,2,FALSE))</f>
        <v/>
      </c>
      <c r="G20" s="174" t="str">
        <f>IF(E20="","",VLOOKUP(E20,登録マスターデーター!$A$5:$AP$94,13,FALSE))</f>
        <v/>
      </c>
      <c r="H20" s="174" t="str">
        <f>IF(E20="","",LOOKUP(E20,登録マスターデーター!$A$5:$B$94,登録マスターデーター!$V$5:$V$94)&amp;" "&amp;LOOKUP(E20,登録マスターデーター!$A$5:$B$94,登録マスターデーター!$W$5:$W$94))</f>
        <v/>
      </c>
      <c r="I20" s="358" t="str">
        <f>IF(E20=""," ",VLOOKUP(E20,登録マスターデーター!$A$5:$AP$94,26,FALSE))</f>
        <v xml:space="preserve"> </v>
      </c>
      <c r="J20" s="190"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17"/>
      <c r="B21" s="616"/>
      <c r="C21" s="638"/>
      <c r="D21" s="172" t="str">
        <f>IF(E21="","",VLOOKUP(E21,登録マスターデーター!$A$5:$AP$94,36,FALSE))</f>
        <v/>
      </c>
      <c r="E21" s="43"/>
      <c r="F21" s="330" t="str">
        <f>IF(E21="","",VLOOKUP(E21,登録マスターデーター!$A$5:$AP$94,2,FALSE))</f>
        <v/>
      </c>
      <c r="G21" s="176" t="str">
        <f>IF(E21="","",VLOOKUP(E21,登録マスターデーター!$A$5:$AP$94,13,FALSE))</f>
        <v/>
      </c>
      <c r="H21" s="176" t="str">
        <f>IF(E21="","",LOOKUP(E21,登録マスターデーター!$A$5:$B$94,登録マスターデーター!$V$5:$V$94)&amp;" "&amp;LOOKUP(E21,登録マスターデーター!$A$5:$B$94,登録マスターデーター!$W$5:$W$94))</f>
        <v/>
      </c>
      <c r="I21" s="359" t="str">
        <f>IF(E21=""," ",VLOOKUP(E21,登録マスターデーター!$A$5:$AP$94,26,FALSE))</f>
        <v xml:space="preserve"> </v>
      </c>
      <c r="J21" s="191"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17">
        <v>7</v>
      </c>
      <c r="B22" s="616" t="s">
        <v>91</v>
      </c>
      <c r="C22" s="637"/>
      <c r="D22" s="175" t="str">
        <f>IF(E22="","",VLOOKUP(E22,登録マスターデーター!$A$5:$AP$94,36,FALSE))</f>
        <v/>
      </c>
      <c r="E22" s="41"/>
      <c r="F22" s="329"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358" t="str">
        <f>IF(E22=""," ",VLOOKUP(E22,登録マスターデーター!$A$5:$AP$94,26,FALSE))</f>
        <v xml:space="preserve"> </v>
      </c>
      <c r="J22" s="190"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6"/>
      <c r="C23" s="638"/>
      <c r="D23" s="172" t="str">
        <f>IF(E23="","",VLOOKUP(E23,登録マスターデーター!$A$5:$AP$94,36,FALSE))</f>
        <v/>
      </c>
      <c r="E23" s="43"/>
      <c r="F23" s="330"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359" t="str">
        <f>IF(E23=""," ",VLOOKUP(E23,登録マスターデーター!$A$5:$AP$94,26,FALSE))</f>
        <v xml:space="preserve"> </v>
      </c>
      <c r="J23" s="191"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8</v>
      </c>
      <c r="B24" s="616" t="s">
        <v>91</v>
      </c>
      <c r="C24" s="637"/>
      <c r="D24" s="175" t="str">
        <f>IF(E24="","",VLOOKUP(E24,登録マスターデーター!$A$5:$AP$94,36,FALSE))</f>
        <v/>
      </c>
      <c r="E24" s="41"/>
      <c r="F24" s="329"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358" t="str">
        <f>IF(E24=""," ",VLOOKUP(E24,登録マスターデーター!$A$5:$AP$94,26,FALSE))</f>
        <v xml:space="preserve"> </v>
      </c>
      <c r="J24" s="190"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17"/>
      <c r="B25" s="616"/>
      <c r="C25" s="638"/>
      <c r="D25" s="172" t="str">
        <f>IF(E25="","",VLOOKUP(E25,登録マスターデーター!$A$5:$AP$94,36,FALSE))</f>
        <v/>
      </c>
      <c r="E25" s="43"/>
      <c r="F25" s="330"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59" t="str">
        <f>IF(E25=""," ",VLOOKUP(E25,登録マスターデーター!$A$5:$AP$94,26,FALSE))</f>
        <v xml:space="preserve"> </v>
      </c>
      <c r="J25" s="191"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9</v>
      </c>
      <c r="B26" s="616" t="s">
        <v>91</v>
      </c>
      <c r="C26" s="637"/>
      <c r="D26" s="175" t="str">
        <f>IF(E26="","",VLOOKUP(E26,登録マスターデーター!$A$5:$AP$94,36,FALSE))</f>
        <v/>
      </c>
      <c r="E26" s="41"/>
      <c r="F26" s="329"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358" t="str">
        <f>IF(E26=""," ",VLOOKUP(E26,登録マスターデーター!$A$5:$AP$94,26,FALSE))</f>
        <v xml:space="preserve"> </v>
      </c>
      <c r="J26" s="190"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6"/>
      <c r="C27" s="638"/>
      <c r="D27" s="172" t="str">
        <f>IF(E27="","",VLOOKUP(E27,登録マスターデーター!$A$5:$AP$94,36,FALSE))</f>
        <v/>
      </c>
      <c r="E27" s="43"/>
      <c r="F27" s="330"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359" t="str">
        <f>IF(E27=""," ",VLOOKUP(E27,登録マスターデーター!$A$5:$AP$94,26,FALSE))</f>
        <v xml:space="preserve"> </v>
      </c>
      <c r="J27" s="191"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17">
        <v>10</v>
      </c>
      <c r="B28" s="616" t="s">
        <v>91</v>
      </c>
      <c r="C28" s="637"/>
      <c r="D28" s="175" t="str">
        <f>IF(E28="","",VLOOKUP(E28,登録マスターデーター!$A$5:$AP$94,36,FALSE))</f>
        <v/>
      </c>
      <c r="E28" s="41"/>
      <c r="F28" s="329"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358" t="str">
        <f>IF(E28=""," ",VLOOKUP(E28,登録マスターデーター!$A$5:$AP$94,26,FALSE))</f>
        <v xml:space="preserve"> </v>
      </c>
      <c r="J28" s="190"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 xml:space="preserve"> </v>
      </c>
    </row>
    <row r="29" spans="1:22" ht="20.100000000000001" customHeight="1">
      <c r="A29" s="617"/>
      <c r="B29" s="616"/>
      <c r="C29" s="638"/>
      <c r="D29" s="172" t="str">
        <f>IF(E29="","",VLOOKUP(E29,登録マスターデーター!$A$5:$AP$94,36,FALSE))</f>
        <v/>
      </c>
      <c r="E29" s="43"/>
      <c r="F29" s="330"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359" t="str">
        <f>IF(E29=""," ",VLOOKUP(E29,登録マスターデーター!$A$5:$AP$94,26,FALSE))</f>
        <v xml:space="preserve"> </v>
      </c>
      <c r="J29" s="191"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17">
        <v>11</v>
      </c>
      <c r="B30" s="616" t="s">
        <v>91</v>
      </c>
      <c r="C30" s="637"/>
      <c r="D30" s="175" t="str">
        <f>IF(E30="","",VLOOKUP(E30,登録マスターデーター!$A$5:$AP$94,36,FALSE))</f>
        <v/>
      </c>
      <c r="E30" s="41"/>
      <c r="F30" s="329"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358" t="str">
        <f>IF(E30=""," ",VLOOKUP(E30,登録マスターデーター!$A$5:$AP$94,26,FALSE))</f>
        <v xml:space="preserve"> </v>
      </c>
      <c r="J30" s="190"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17"/>
      <c r="B31" s="616"/>
      <c r="C31" s="638"/>
      <c r="D31" s="172" t="str">
        <f>IF(E31="","",VLOOKUP(E31,登録マスターデーター!$A$5:$AP$94,36,FALSE))</f>
        <v/>
      </c>
      <c r="E31" s="43"/>
      <c r="F31" s="330"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359" t="str">
        <f>IF(E31=""," ",VLOOKUP(E31,登録マスターデーター!$A$5:$AP$94,26,FALSE))</f>
        <v xml:space="preserve"> </v>
      </c>
      <c r="J31" s="191"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17">
        <v>12</v>
      </c>
      <c r="B32" s="616" t="s">
        <v>91</v>
      </c>
      <c r="C32" s="637"/>
      <c r="D32" s="175" t="str">
        <f>IF(E32="","",VLOOKUP(E32,登録マスターデーター!$A$5:$AP$94,36,FALSE))</f>
        <v/>
      </c>
      <c r="E32" s="41"/>
      <c r="F32" s="329"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358" t="str">
        <f>IF(E32=""," ",VLOOKUP(E32,登録マスターデーター!$A$5:$AP$94,26,FALSE))</f>
        <v xml:space="preserve"> </v>
      </c>
      <c r="J32" s="190"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17"/>
      <c r="B33" s="616"/>
      <c r="C33" s="638"/>
      <c r="D33" s="172" t="str">
        <f>IF(E33="","",VLOOKUP(E33,登録マスターデーター!$A$5:$AP$94,36,FALSE))</f>
        <v/>
      </c>
      <c r="E33" s="43"/>
      <c r="F33" s="330"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359" t="str">
        <f>IF(E33=""," ",VLOOKUP(E33,登録マスターデーター!$A$5:$AP$94,26,FALSE))</f>
        <v xml:space="preserve"> </v>
      </c>
      <c r="J33" s="191"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17">
        <v>13</v>
      </c>
      <c r="B34" s="616" t="s">
        <v>91</v>
      </c>
      <c r="C34" s="637"/>
      <c r="D34" s="175" t="str">
        <f>IF(E34="","",VLOOKUP(E34,登録マスターデーター!$A$5:$AP$94,36,FALSE))</f>
        <v/>
      </c>
      <c r="E34" s="41"/>
      <c r="F34" s="329"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358" t="str">
        <f>IF(E34=""," ",VLOOKUP(E34,登録マスターデーター!$A$5:$AP$94,26,FALSE))</f>
        <v xml:space="preserve"> </v>
      </c>
      <c r="J34" s="190"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17"/>
      <c r="B35" s="621"/>
      <c r="C35" s="640"/>
      <c r="D35" s="189" t="str">
        <f>IF(E35="","",VLOOKUP(E35,登録マスターデーター!$A$5:$AP$94,36,FALSE))</f>
        <v/>
      </c>
      <c r="E35" s="63"/>
      <c r="F35" s="331" t="str">
        <f>IF(E35="","",VLOOKUP(E35,登録マスターデーター!$A$5:$AP$94,2,FALSE))</f>
        <v/>
      </c>
      <c r="G35" s="181" t="str">
        <f>IF(E35="","",VLOOKUP(E35,登録マスターデーター!$A$5:$AP$94,13,FALSE))</f>
        <v/>
      </c>
      <c r="H35" s="181" t="str">
        <f>IF(E35="","",LOOKUP(E35,登録マスターデーター!$A$5:$B$94,登録マスターデーター!$V$5:$V$94)&amp;" "&amp;LOOKUP(E35,登録マスターデーター!$A$5:$B$94,登録マスターデーター!$W$5:$W$94))</f>
        <v/>
      </c>
      <c r="I35" s="360" t="str">
        <f>IF(E35=""," ",VLOOKUP(E35,登録マスターデーター!$A$5:$AP$94,26,FALSE))</f>
        <v xml:space="preserve"> </v>
      </c>
      <c r="J35" s="192"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c r="I36" s="327"/>
    </row>
    <row r="37" spans="1:19" ht="7.5" customHeight="1" thickBot="1"/>
    <row r="38" spans="1:19" ht="18" customHeight="1" thickBot="1">
      <c r="B38" s="609" t="s">
        <v>57</v>
      </c>
      <c r="C38" s="609"/>
      <c r="D38" s="609"/>
      <c r="E38" s="221" t="s">
        <v>176</v>
      </c>
      <c r="F38" s="610" t="str">
        <f>登録名簿!C3</f>
        <v>コピー＆ペーストしてください</v>
      </c>
      <c r="G38" s="610"/>
      <c r="H38" s="240"/>
      <c r="I38" s="320" t="s">
        <v>496</v>
      </c>
    </row>
    <row r="39" spans="1:19" ht="18" customHeight="1" thickBot="1">
      <c r="B39" s="609" t="s">
        <v>39</v>
      </c>
      <c r="C39" s="609"/>
      <c r="D39" s="609"/>
      <c r="E39" s="97"/>
      <c r="F39" s="27" t="str">
        <f>IF(E39="","",VLOOKUP(E39,登録マスターデーター!$A$5:$AP$86,2,FALSE))</f>
        <v/>
      </c>
      <c r="G39" s="27"/>
      <c r="H39" s="614" t="s">
        <v>58</v>
      </c>
      <c r="I39" s="321" t="str">
        <f>登録名簿!J1</f>
        <v xml:space="preserve"> </v>
      </c>
    </row>
    <row r="40" spans="1:19" ht="18" customHeight="1">
      <c r="B40" s="238" t="s">
        <v>40</v>
      </c>
      <c r="C40" s="609" t="str">
        <f>IF(E39="","",VLOOKUP(E39,登録マスターデーター!$A$5:$AP$86,28,FALSE))</f>
        <v/>
      </c>
      <c r="D40" s="609"/>
      <c r="F40" s="240" t="str">
        <f>IF(E39="","",VLOOKUP(E39,登録マスターデーター!$A$5:$AP$86,30,FALSE))</f>
        <v/>
      </c>
      <c r="G40" s="240"/>
      <c r="H40" s="615"/>
    </row>
    <row r="41" spans="1:19" ht="18" customHeight="1">
      <c r="B41" s="28" t="s">
        <v>59</v>
      </c>
      <c r="C41" s="28"/>
      <c r="D41" s="239" t="s">
        <v>60</v>
      </c>
      <c r="E41" s="239"/>
      <c r="F41" s="240" t="str">
        <f>IF(E39="","",VLOOKUP(E39,登録マスターデーター!$A$5:$AP$86,32,FALSE))</f>
        <v/>
      </c>
      <c r="G41" s="239" t="s">
        <v>93</v>
      </c>
      <c r="H41" s="240" t="str">
        <f>IF(E39="","",VLOOKUP(E39,登録マスターデーター!$A$5:$AP$86,33,FALSE))</f>
        <v/>
      </c>
    </row>
    <row r="42" spans="1:19" ht="15" customHeight="1">
      <c r="B42" s="48" t="s">
        <v>61</v>
      </c>
      <c r="C42" s="30"/>
      <c r="D42" s="238" t="s">
        <v>64</v>
      </c>
      <c r="E42" s="262" t="s">
        <v>482</v>
      </c>
      <c r="F42" s="5" t="s">
        <v>63</v>
      </c>
      <c r="G42" s="95"/>
      <c r="H42" s="12" t="str">
        <f t="shared" ref="H42:H47" si="1">"）　　　"</f>
        <v>）　　　</v>
      </c>
      <c r="I42" s="322">
        <f>2500*G42</f>
        <v>0</v>
      </c>
      <c r="J42" s="12" t="s">
        <v>41</v>
      </c>
    </row>
    <row r="43" spans="1:19" ht="15" customHeight="1">
      <c r="B43" s="48" t="s">
        <v>82</v>
      </c>
      <c r="C43" s="30"/>
      <c r="D43" s="238" t="s">
        <v>64</v>
      </c>
      <c r="E43" s="262" t="s">
        <v>482</v>
      </c>
      <c r="F43" s="5" t="s">
        <v>68</v>
      </c>
      <c r="G43" s="95"/>
      <c r="H43" s="12" t="str">
        <f t="shared" si="1"/>
        <v>）　　　</v>
      </c>
      <c r="I43" s="322">
        <f>1500*G43</f>
        <v>0</v>
      </c>
      <c r="J43" s="12" t="s">
        <v>41</v>
      </c>
    </row>
    <row r="44" spans="1:19" ht="15" customHeight="1">
      <c r="B44" s="242" t="s">
        <v>83</v>
      </c>
      <c r="D44" s="238" t="s">
        <v>64</v>
      </c>
      <c r="E44" s="262" t="s">
        <v>482</v>
      </c>
      <c r="F44" s="5" t="s">
        <v>87</v>
      </c>
      <c r="G44" s="95"/>
      <c r="H44" s="12" t="str">
        <f t="shared" si="1"/>
        <v>）　　　</v>
      </c>
      <c r="I44" s="322">
        <f>1000*G44</f>
        <v>0</v>
      </c>
      <c r="J44" s="12" t="s">
        <v>41</v>
      </c>
    </row>
    <row r="45" spans="1:19" ht="15" customHeight="1">
      <c r="B45" s="242" t="s">
        <v>84</v>
      </c>
      <c r="C45" s="30"/>
      <c r="D45" s="238" t="s">
        <v>64</v>
      </c>
      <c r="E45" s="262" t="s">
        <v>482</v>
      </c>
      <c r="F45" s="5" t="s">
        <v>88</v>
      </c>
      <c r="G45" s="95"/>
      <c r="H45" s="12" t="str">
        <f t="shared" si="1"/>
        <v>）　　　</v>
      </c>
      <c r="I45" s="322">
        <f>500*G45</f>
        <v>0</v>
      </c>
      <c r="J45" s="12" t="s">
        <v>41</v>
      </c>
    </row>
    <row r="46" spans="1:19" ht="15" customHeight="1">
      <c r="B46" s="242" t="s">
        <v>85</v>
      </c>
      <c r="C46" s="46"/>
      <c r="D46" s="238" t="s">
        <v>64</v>
      </c>
      <c r="E46" s="4" t="s">
        <v>483</v>
      </c>
      <c r="F46" s="241" t="s">
        <v>63</v>
      </c>
      <c r="G46" s="98"/>
      <c r="H46" s="8" t="str">
        <f t="shared" si="1"/>
        <v>）　　　</v>
      </c>
      <c r="I46" s="363">
        <f>2500*G46</f>
        <v>0</v>
      </c>
      <c r="J46" s="8" t="s">
        <v>41</v>
      </c>
    </row>
    <row r="47" spans="1:19" ht="15" customHeight="1" thickBot="1">
      <c r="B47" s="242" t="s">
        <v>86</v>
      </c>
      <c r="C47" s="44"/>
      <c r="D47" s="42" t="s">
        <v>64</v>
      </c>
      <c r="E47" s="42" t="s">
        <v>483</v>
      </c>
      <c r="F47" s="32" t="s">
        <v>89</v>
      </c>
      <c r="G47" s="96"/>
      <c r="H47" s="34" t="str">
        <f t="shared" si="1"/>
        <v>）　　　</v>
      </c>
      <c r="I47" s="361">
        <f>2000*G47</f>
        <v>0</v>
      </c>
      <c r="J47" s="34" t="s">
        <v>41</v>
      </c>
    </row>
    <row r="48" spans="1:19" ht="15" customHeight="1" thickTop="1">
      <c r="B48" s="35"/>
      <c r="C48" s="4"/>
      <c r="H48" s="39" t="s">
        <v>70</v>
      </c>
      <c r="I48" s="323">
        <f>SUM(I42:I47)</f>
        <v>0</v>
      </c>
      <c r="J48" s="38" t="s">
        <v>41</v>
      </c>
    </row>
    <row r="49" spans="2:10" ht="15.95" customHeight="1">
      <c r="B49" s="12" t="s">
        <v>71</v>
      </c>
      <c r="C49" s="12"/>
    </row>
    <row r="50" spans="2:10" ht="15.95" customHeight="1">
      <c r="B50" s="261" t="s">
        <v>72</v>
      </c>
      <c r="C50" s="261"/>
      <c r="D50" s="237"/>
      <c r="E50" s="237"/>
      <c r="F50" s="263"/>
      <c r="H50" s="39" t="s">
        <v>73</v>
      </c>
      <c r="I50" s="364"/>
      <c r="J50" s="240" t="s">
        <v>41</v>
      </c>
    </row>
  </sheetData>
  <sheetProtection password="E9DF" sheet="1" objects="1" scenarios="1" formatCells="0"/>
  <mergeCells count="47">
    <mergeCell ref="H39:H40"/>
    <mergeCell ref="I4:J5"/>
    <mergeCell ref="C40:D40"/>
    <mergeCell ref="A34:A35"/>
    <mergeCell ref="B34:B35"/>
    <mergeCell ref="C34:C35"/>
    <mergeCell ref="B38:D38"/>
    <mergeCell ref="F38:G38"/>
    <mergeCell ref="B39:D39"/>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2:A13"/>
    <mergeCell ref="B12:B13"/>
    <mergeCell ref="C12:C13"/>
    <mergeCell ref="A1:J1"/>
    <mergeCell ref="F2:J2"/>
    <mergeCell ref="A10:A11"/>
    <mergeCell ref="B10:B11"/>
    <mergeCell ref="C10:C11"/>
  </mergeCells>
  <phoneticPr fontId="3"/>
  <dataValidations count="1">
    <dataValidation type="list" allowBlank="1" showInputMessage="1" promptTitle="種目選択" prompt="種目を選択" sqref="B10:B35">
      <formula1>"　,MA,MB,WA,WB,70M,70W,80M,80W,90M,90W,100M,100W,110M,110W,120M,120W,130M,130W,140M,140W,小WA,小WB,小WC,小MA,小MB,小MC,中M,中W,高M,高W,親A,親B,親C,XA,XB,70X,80X,90X,100X,110X,120X,130X,140X"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V50"/>
  <sheetViews>
    <sheetView showZeros="0" workbookViewId="0">
      <selection activeCell="M2" sqref="M2"/>
    </sheetView>
  </sheetViews>
  <sheetFormatPr defaultRowHeight="13.5"/>
  <cols>
    <col min="1" max="1" width="2.875" style="3" customWidth="1"/>
    <col min="2" max="2" width="12.25" style="287" customWidth="1"/>
    <col min="3" max="3" width="3.625" style="287" customWidth="1"/>
    <col min="4" max="4" width="5.625" style="287" customWidth="1"/>
    <col min="5" max="5" width="3" style="287" customWidth="1"/>
    <col min="6" max="6" width="16.875" style="12" customWidth="1"/>
    <col min="7" max="7" width="20.125" style="12" customWidth="1"/>
    <col min="8" max="8" width="21" style="12" customWidth="1"/>
    <col min="9" max="9" width="10.875" style="287" customWidth="1"/>
    <col min="10" max="10" width="7.125" style="287"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2" t="s">
        <v>783</v>
      </c>
      <c r="B1" s="612"/>
      <c r="C1" s="612"/>
      <c r="D1" s="612"/>
      <c r="E1" s="612"/>
      <c r="F1" s="612"/>
      <c r="G1" s="612"/>
      <c r="H1" s="612"/>
      <c r="I1" s="612"/>
      <c r="J1" s="612"/>
    </row>
    <row r="2" spans="1:22">
      <c r="D2" s="11"/>
      <c r="E2" s="11"/>
      <c r="F2" s="639" t="s">
        <v>480</v>
      </c>
      <c r="G2" s="639"/>
      <c r="H2" s="639"/>
      <c r="I2" s="639"/>
      <c r="J2" s="639"/>
    </row>
    <row r="3" spans="1:22" ht="12.95" customHeight="1" thickBot="1">
      <c r="B3" s="10" t="s">
        <v>42</v>
      </c>
      <c r="C3" s="10"/>
      <c r="D3" s="11"/>
      <c r="E3" s="11"/>
      <c r="G3" s="13"/>
    </row>
    <row r="4" spans="1:22" ht="12.95" customHeight="1">
      <c r="B4" s="14" t="s">
        <v>43</v>
      </c>
      <c r="C4" s="14"/>
      <c r="D4" s="11"/>
      <c r="E4" s="11"/>
      <c r="F4" s="10"/>
      <c r="G4" s="15"/>
      <c r="H4" s="15"/>
      <c r="I4" s="623" t="s">
        <v>626</v>
      </c>
      <c r="J4" s="624"/>
    </row>
    <row r="5" spans="1:22" ht="12.95" customHeight="1" thickBot="1">
      <c r="B5" s="14" t="s">
        <v>44</v>
      </c>
      <c r="C5" s="14"/>
      <c r="D5" s="11"/>
      <c r="E5" s="11"/>
      <c r="F5" s="10"/>
      <c r="G5" s="15"/>
      <c r="H5" s="15"/>
      <c r="I5" s="625"/>
      <c r="J5" s="626"/>
    </row>
    <row r="6" spans="1:22" ht="12.95" customHeight="1">
      <c r="B6" s="14" t="s">
        <v>45</v>
      </c>
      <c r="C6" s="14"/>
      <c r="D6" s="11"/>
      <c r="E6" s="11"/>
      <c r="F6" s="10"/>
      <c r="G6" s="10"/>
      <c r="H6" s="10"/>
    </row>
    <row r="7" spans="1:22" ht="12.95" customHeight="1">
      <c r="B7" s="14" t="s">
        <v>77</v>
      </c>
      <c r="C7" s="14"/>
      <c r="D7" s="11"/>
      <c r="E7" s="11"/>
      <c r="F7" s="10"/>
      <c r="G7" s="10"/>
      <c r="H7" s="16" t="s">
        <v>46</v>
      </c>
      <c r="I7" s="366">
        <f>'個人戦申込用（県協会）カーニバル１枚目'!I7</f>
        <v>43101</v>
      </c>
      <c r="K7" s="265" t="s">
        <v>486</v>
      </c>
    </row>
    <row r="8" spans="1:22" ht="30" customHeight="1" thickBot="1">
      <c r="B8" s="17"/>
      <c r="C8" s="17"/>
      <c r="D8" s="7"/>
      <c r="E8" s="7"/>
      <c r="F8" s="17"/>
      <c r="G8" s="17"/>
      <c r="H8" s="18" t="s">
        <v>48</v>
      </c>
      <c r="I8" s="19" t="s">
        <v>74</v>
      </c>
      <c r="K8" s="20" t="s">
        <v>49</v>
      </c>
    </row>
    <row r="9" spans="1:22" ht="24.95" customHeight="1">
      <c r="B9" s="290" t="s">
        <v>50</v>
      </c>
      <c r="C9" s="68" t="s">
        <v>75</v>
      </c>
      <c r="D9" s="59" t="s">
        <v>51</v>
      </c>
      <c r="E9" s="217" t="s">
        <v>176</v>
      </c>
      <c r="F9" s="291" t="s">
        <v>52</v>
      </c>
      <c r="G9" s="291" t="s">
        <v>79</v>
      </c>
      <c r="H9" s="60" t="s">
        <v>56</v>
      </c>
      <c r="I9" s="61" t="s">
        <v>53</v>
      </c>
      <c r="J9" s="62" t="s">
        <v>54</v>
      </c>
      <c r="L9" s="216" t="s">
        <v>177</v>
      </c>
      <c r="S9" s="3" t="str">
        <f>登録マスターデーター!B67</f>
        <v xml:space="preserve"> </v>
      </c>
    </row>
    <row r="10" spans="1:22" ht="20.100000000000001" customHeight="1">
      <c r="A10" s="617">
        <v>14</v>
      </c>
      <c r="B10" s="616" t="s">
        <v>91</v>
      </c>
      <c r="C10" s="637"/>
      <c r="D10" s="175" t="str">
        <f>IF(E10="","",VLOOKUP(E10,登録マスターデーター!$A$5:$AP$94,36,FALSE))</f>
        <v/>
      </c>
      <c r="E10" s="41"/>
      <c r="F10" s="329" t="str">
        <f>IF(E10="","",VLOOKUP(E10,登録マスターデーター!$A$5:$AP$94,2,FALSE))</f>
        <v/>
      </c>
      <c r="G10" s="174" t="str">
        <f>IF(E10="","",VLOOKUP(E10,登録マスターデーター!$A$5:$AP$94,13,FALSE))</f>
        <v/>
      </c>
      <c r="H10" s="174" t="str">
        <f>IF(E10="","",LOOKUP(E10,登録マスターデーター!$A$5:$B$94,登録マスターデーター!$V$5:$V$94)&amp;" "&amp;LOOKUP(E10,登録マスターデーター!$A$5:$B$94,登録マスターデーター!$W$5:$W$94))</f>
        <v/>
      </c>
      <c r="I10" s="358" t="str">
        <f>IF(E10=""," ",VLOOKUP(E10,登録マスターデーター!$A$5:$AP$94,26,FALSE))</f>
        <v xml:space="preserve"> </v>
      </c>
      <c r="J10" s="190" t="str">
        <f t="shared" ref="J10:J35" si="0">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17"/>
      <c r="B11" s="616"/>
      <c r="C11" s="638"/>
      <c r="D11" s="172" t="str">
        <f>IF(E11="","",VLOOKUP(E11,登録マスターデーター!$A$5:$AP$94,36,FALSE))</f>
        <v/>
      </c>
      <c r="E11" s="43"/>
      <c r="F11" s="330" t="str">
        <f>IF(E11="","",VLOOKUP(E11,登録マスターデーター!$A$5:$AP$94,2,FALSE))</f>
        <v/>
      </c>
      <c r="G11" s="176" t="str">
        <f>IF(E11="","",VLOOKUP(E11,登録マスターデーター!$A$5:$AP$94,13,FALSE))</f>
        <v/>
      </c>
      <c r="H11" s="176" t="str">
        <f>IF(E11="","",LOOKUP(E11,登録マスターデーター!$A$5:$B$94,登録マスターデーター!$V$5:$V$94)&amp;" "&amp;LOOKUP(E11,登録マスターデーター!$A$5:$B$94,登録マスターデーター!$W$5:$W$94))</f>
        <v/>
      </c>
      <c r="I11" s="359" t="str">
        <f>IF(E11=""," ",VLOOKUP(E11,登録マスターデーター!$A$5:$AP$94,26,FALSE))</f>
        <v xml:space="preserve"> </v>
      </c>
      <c r="J11" s="191" t="str">
        <f t="shared" si="0"/>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17">
        <v>15</v>
      </c>
      <c r="B12" s="616" t="s">
        <v>91</v>
      </c>
      <c r="C12" s="637"/>
      <c r="D12" s="175" t="str">
        <f>IF(E12="","",VLOOKUP(E12,登録マスターデーター!$A$5:$AP$94,36,FALSE))</f>
        <v/>
      </c>
      <c r="E12" s="41"/>
      <c r="F12" s="329" t="str">
        <f>IF(E12="","",VLOOKUP(E12,登録マスターデーター!$A$5:$AP$94,2,FALSE))</f>
        <v/>
      </c>
      <c r="G12" s="174" t="str">
        <f>IF(E12="","",VLOOKUP(E12,登録マスターデーター!$A$5:$AP$94,13,FALSE))</f>
        <v/>
      </c>
      <c r="H12" s="174" t="str">
        <f>IF(E12="","",LOOKUP(E12,登録マスターデーター!$A$5:$B$94,登録マスターデーター!$V$5:$V$94)&amp;" "&amp;LOOKUP(E12,登録マスターデーター!$A$5:$B$94,登録マスターデーター!$W$5:$W$94))</f>
        <v/>
      </c>
      <c r="I12" s="358" t="str">
        <f>IF(E12=""," ",VLOOKUP(E12,登録マスターデーター!$A$5:$AP$94,26,FALSE))</f>
        <v xml:space="preserve"> </v>
      </c>
      <c r="J12" s="190" t="str">
        <f t="shared" si="0"/>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17"/>
      <c r="B13" s="616"/>
      <c r="C13" s="638"/>
      <c r="D13" s="172" t="str">
        <f>IF(E13="","",VLOOKUP(E13,登録マスターデーター!$A$5:$AP$94,36,FALSE))</f>
        <v/>
      </c>
      <c r="E13" s="43"/>
      <c r="F13" s="330" t="str">
        <f>IF(E13="","",VLOOKUP(E13,登録マスターデーター!$A$5:$AP$94,2,FALSE))</f>
        <v/>
      </c>
      <c r="G13" s="176" t="str">
        <f>IF(E13="","",VLOOKUP(E13,登録マスターデーター!$A$5:$AP$94,13,FALSE))</f>
        <v/>
      </c>
      <c r="H13" s="176" t="str">
        <f>IF(E13="","",LOOKUP(E13,登録マスターデーター!$A$5:$B$94,登録マスターデーター!$V$5:$V$94)&amp;" "&amp;LOOKUP(E13,登録マスターデーター!$A$5:$B$94,登録マスターデーター!$W$5:$W$94))</f>
        <v/>
      </c>
      <c r="I13" s="359" t="str">
        <f>IF(E13=""," ",VLOOKUP(E13,登録マスターデーター!$A$5:$AP$94,26,FALSE))</f>
        <v xml:space="preserve"> </v>
      </c>
      <c r="J13" s="191"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17">
        <v>16</v>
      </c>
      <c r="B14" s="616" t="s">
        <v>91</v>
      </c>
      <c r="C14" s="637"/>
      <c r="D14" s="175" t="str">
        <f>IF(E14="","",VLOOKUP(E14,登録マスターデーター!$A$5:$AP$94,36,FALSE))</f>
        <v/>
      </c>
      <c r="E14" s="41"/>
      <c r="F14" s="329" t="str">
        <f>IF(E14="","",VLOOKUP(E14,登録マスターデーター!$A$5:$AP$94,2,FALSE))</f>
        <v/>
      </c>
      <c r="G14" s="174" t="str">
        <f>IF(E14="","",VLOOKUP(E14,登録マスターデーター!$A$5:$AP$94,13,FALSE))</f>
        <v/>
      </c>
      <c r="H14" s="174" t="str">
        <f>IF(E14="","",LOOKUP(E14,登録マスターデーター!$A$5:$B$94,登録マスターデーター!$V$5:$V$94)&amp;" "&amp;LOOKUP(E14,登録マスターデーター!$A$5:$B$94,登録マスターデーター!$W$5:$W$94))</f>
        <v/>
      </c>
      <c r="I14" s="358" t="str">
        <f>IF(E14=""," ",VLOOKUP(E14,登録マスターデーター!$A$5:$AP$94,26,FALSE))</f>
        <v xml:space="preserve"> </v>
      </c>
      <c r="J14" s="190"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17"/>
      <c r="B15" s="616"/>
      <c r="C15" s="638"/>
      <c r="D15" s="172" t="str">
        <f>IF(E15="","",VLOOKUP(E15,登録マスターデーター!$A$5:$AP$94,36,FALSE))</f>
        <v/>
      </c>
      <c r="E15" s="43"/>
      <c r="F15" s="330" t="str">
        <f>IF(E15="","",VLOOKUP(E15,登録マスターデーター!$A$5:$AP$94,2,FALSE))</f>
        <v/>
      </c>
      <c r="G15" s="176" t="str">
        <f>IF(E15="","",VLOOKUP(E15,登録マスターデーター!$A$5:$AP$94,13,FALSE))</f>
        <v/>
      </c>
      <c r="H15" s="176" t="str">
        <f>IF(E15="","",LOOKUP(E15,登録マスターデーター!$A$5:$B$94,登録マスターデーター!$V$5:$V$94)&amp;" "&amp;LOOKUP(E15,登録マスターデーター!$A$5:$B$94,登録マスターデーター!$W$5:$W$94))</f>
        <v/>
      </c>
      <c r="I15" s="359" t="str">
        <f>IF(E15=""," ",VLOOKUP(E15,登録マスターデーター!$A$5:$AP$94,26,FALSE))</f>
        <v xml:space="preserve"> </v>
      </c>
      <c r="J15" s="191"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17">
        <v>17</v>
      </c>
      <c r="B16" s="616" t="s">
        <v>91</v>
      </c>
      <c r="C16" s="637"/>
      <c r="D16" s="175" t="str">
        <f>IF(E16="","",VLOOKUP(E16,登録マスターデーター!$A$5:$AP$94,36,FALSE))</f>
        <v/>
      </c>
      <c r="E16" s="41"/>
      <c r="F16" s="329" t="str">
        <f>IF(E16="","",VLOOKUP(E16,登録マスターデーター!$A$5:$AP$94,2,FALSE))</f>
        <v/>
      </c>
      <c r="G16" s="174" t="str">
        <f>IF(E16="","",VLOOKUP(E16,登録マスターデーター!$A$5:$AP$94,13,FALSE))</f>
        <v/>
      </c>
      <c r="H16" s="174" t="str">
        <f>IF(E16="","",LOOKUP(E16,登録マスターデーター!$A$5:$B$94,登録マスターデーター!$V$5:$V$94)&amp;" "&amp;LOOKUP(E16,登録マスターデーター!$A$5:$B$94,登録マスターデーター!$W$5:$W$94))</f>
        <v/>
      </c>
      <c r="I16" s="358" t="str">
        <f>IF(E16=""," ",VLOOKUP(E16,登録マスターデーター!$A$5:$AP$94,26,FALSE))</f>
        <v xml:space="preserve"> </v>
      </c>
      <c r="J16" s="190"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17"/>
      <c r="B17" s="616"/>
      <c r="C17" s="638"/>
      <c r="D17" s="172" t="str">
        <f>IF(E17="","",VLOOKUP(E17,登録マスターデーター!$A$5:$AP$94,36,FALSE))</f>
        <v/>
      </c>
      <c r="E17" s="43"/>
      <c r="F17" s="330" t="str">
        <f>IF(E17="","",VLOOKUP(E17,登録マスターデーター!$A$5:$AP$94,2,FALSE))</f>
        <v/>
      </c>
      <c r="G17" s="176" t="str">
        <f>IF(E17="","",VLOOKUP(E17,登録マスターデーター!$A$5:$AP$94,13,FALSE))</f>
        <v/>
      </c>
      <c r="H17" s="176" t="str">
        <f>IF(E17="","",LOOKUP(E17,登録マスターデーター!$A$5:$B$94,登録マスターデーター!$V$5:$V$94)&amp;" "&amp;LOOKUP(E17,登録マスターデーター!$A$5:$B$94,登録マスターデーター!$W$5:$W$94))</f>
        <v/>
      </c>
      <c r="I17" s="359" t="str">
        <f>IF(E17=""," ",VLOOKUP(E17,登録マスターデーター!$A$5:$AP$94,26,FALSE))</f>
        <v xml:space="preserve"> </v>
      </c>
      <c r="J17" s="191"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17">
        <v>18</v>
      </c>
      <c r="B18" s="616" t="s">
        <v>91</v>
      </c>
      <c r="C18" s="637"/>
      <c r="D18" s="175" t="str">
        <f>IF(E18="","",VLOOKUP(E18,登録マスターデーター!$A$5:$AP$94,36,FALSE))</f>
        <v/>
      </c>
      <c r="E18" s="41"/>
      <c r="F18" s="329" t="str">
        <f>IF(E18="","",VLOOKUP(E18,登録マスターデーター!$A$5:$AP$94,2,FALSE))</f>
        <v/>
      </c>
      <c r="G18" s="174" t="str">
        <f>IF(E18="","",VLOOKUP(E18,登録マスターデーター!$A$5:$AP$94,13,FALSE))</f>
        <v/>
      </c>
      <c r="H18" s="174" t="str">
        <f>IF(E18="","",LOOKUP(E18,登録マスターデーター!$A$5:$B$94,登録マスターデーター!$V$5:$V$94)&amp;" "&amp;LOOKUP(E18,登録マスターデーター!$A$5:$B$94,登録マスターデーター!$W$5:$W$94))</f>
        <v/>
      </c>
      <c r="I18" s="358" t="str">
        <f>IF(E18=""," ",VLOOKUP(E18,登録マスターデーター!$A$5:$AP$94,26,FALSE))</f>
        <v xml:space="preserve"> </v>
      </c>
      <c r="J18" s="190"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17"/>
      <c r="B19" s="616"/>
      <c r="C19" s="638"/>
      <c r="D19" s="172" t="str">
        <f>IF(E19="","",VLOOKUP(E19,登録マスターデーター!$A$5:$AP$94,36,FALSE))</f>
        <v/>
      </c>
      <c r="E19" s="43"/>
      <c r="F19" s="330" t="str">
        <f>IF(E19="","",VLOOKUP(E19,登録マスターデーター!$A$5:$AP$94,2,FALSE))</f>
        <v/>
      </c>
      <c r="G19" s="176" t="str">
        <f>IF(E19="","",VLOOKUP(E19,登録マスターデーター!$A$5:$AP$94,13,FALSE))</f>
        <v/>
      </c>
      <c r="H19" s="176" t="str">
        <f>IF(E19="","",LOOKUP(E19,登録マスターデーター!$A$5:$B$94,登録マスターデーター!$V$5:$V$94)&amp;" "&amp;LOOKUP(E19,登録マスターデーター!$A$5:$B$94,登録マスターデーター!$W$5:$W$94))</f>
        <v/>
      </c>
      <c r="I19" s="359" t="str">
        <f>IF(E19=""," ",VLOOKUP(E19,登録マスターデーター!$A$5:$AP$94,26,FALSE))</f>
        <v xml:space="preserve"> </v>
      </c>
      <c r="J19" s="191"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17">
        <v>19</v>
      </c>
      <c r="B20" s="616" t="s">
        <v>91</v>
      </c>
      <c r="C20" s="637"/>
      <c r="D20" s="175" t="str">
        <f>IF(E20="","",VLOOKUP(E20,登録マスターデーター!$A$5:$AP$94,36,FALSE))</f>
        <v/>
      </c>
      <c r="E20" s="41"/>
      <c r="F20" s="329" t="str">
        <f>IF(E20="","",VLOOKUP(E20,登録マスターデーター!$A$5:$AP$94,2,FALSE))</f>
        <v/>
      </c>
      <c r="G20" s="174" t="str">
        <f>IF(E20="","",VLOOKUP(E20,登録マスターデーター!$A$5:$AP$94,13,FALSE))</f>
        <v/>
      </c>
      <c r="H20" s="174" t="str">
        <f>IF(E20="","",LOOKUP(E20,登録マスターデーター!$A$5:$B$94,登録マスターデーター!$V$5:$V$94)&amp;" "&amp;LOOKUP(E20,登録マスターデーター!$A$5:$B$94,登録マスターデーター!$W$5:$W$94))</f>
        <v/>
      </c>
      <c r="I20" s="358" t="str">
        <f>IF(E20=""," ",VLOOKUP(E20,登録マスターデーター!$A$5:$AP$94,26,FALSE))</f>
        <v xml:space="preserve"> </v>
      </c>
      <c r="J20" s="190"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17"/>
      <c r="B21" s="616"/>
      <c r="C21" s="638"/>
      <c r="D21" s="172" t="str">
        <f>IF(E21="","",VLOOKUP(E21,登録マスターデーター!$A$5:$AP$94,36,FALSE))</f>
        <v/>
      </c>
      <c r="E21" s="43"/>
      <c r="F21" s="330" t="str">
        <f>IF(E21="","",VLOOKUP(E21,登録マスターデーター!$A$5:$AP$94,2,FALSE))</f>
        <v/>
      </c>
      <c r="G21" s="176" t="str">
        <f>IF(E21="","",VLOOKUP(E21,登録マスターデーター!$A$5:$AP$94,13,FALSE))</f>
        <v/>
      </c>
      <c r="H21" s="176" t="str">
        <f>IF(E21="","",LOOKUP(E21,登録マスターデーター!$A$5:$B$94,登録マスターデーター!$V$5:$V$94)&amp;" "&amp;LOOKUP(E21,登録マスターデーター!$A$5:$B$94,登録マスターデーター!$W$5:$W$94))</f>
        <v/>
      </c>
      <c r="I21" s="359" t="str">
        <f>IF(E21=""," ",VLOOKUP(E21,登録マスターデーター!$A$5:$AP$94,26,FALSE))</f>
        <v xml:space="preserve"> </v>
      </c>
      <c r="J21" s="191"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17">
        <v>20</v>
      </c>
      <c r="B22" s="616" t="s">
        <v>91</v>
      </c>
      <c r="C22" s="637"/>
      <c r="D22" s="175" t="str">
        <f>IF(E22="","",VLOOKUP(E22,登録マスターデーター!$A$5:$AP$94,36,FALSE))</f>
        <v/>
      </c>
      <c r="E22" s="41"/>
      <c r="F22" s="329"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358" t="str">
        <f>IF(E22=""," ",VLOOKUP(E22,登録マスターデーター!$A$5:$AP$94,26,FALSE))</f>
        <v xml:space="preserve"> </v>
      </c>
      <c r="J22" s="190"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6"/>
      <c r="C23" s="638"/>
      <c r="D23" s="172" t="str">
        <f>IF(E23="","",VLOOKUP(E23,登録マスターデーター!$A$5:$AP$94,36,FALSE))</f>
        <v/>
      </c>
      <c r="E23" s="43"/>
      <c r="F23" s="330"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359" t="str">
        <f>IF(E23=""," ",VLOOKUP(E23,登録マスターデーター!$A$5:$AP$94,26,FALSE))</f>
        <v xml:space="preserve"> </v>
      </c>
      <c r="J23" s="191"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21</v>
      </c>
      <c r="B24" s="616" t="s">
        <v>91</v>
      </c>
      <c r="C24" s="637"/>
      <c r="D24" s="175" t="str">
        <f>IF(E24="","",VLOOKUP(E24,登録マスターデーター!$A$5:$AP$94,36,FALSE))</f>
        <v/>
      </c>
      <c r="E24" s="41"/>
      <c r="F24" s="329"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358" t="str">
        <f>IF(E24=""," ",VLOOKUP(E24,登録マスターデーター!$A$5:$AP$94,26,FALSE))</f>
        <v xml:space="preserve"> </v>
      </c>
      <c r="J24" s="190"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17"/>
      <c r="B25" s="616"/>
      <c r="C25" s="638"/>
      <c r="D25" s="172" t="str">
        <f>IF(E25="","",VLOOKUP(E25,登録マスターデーター!$A$5:$AP$94,36,FALSE))</f>
        <v/>
      </c>
      <c r="E25" s="43"/>
      <c r="F25" s="330"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59" t="str">
        <f>IF(E25=""," ",VLOOKUP(E25,登録マスターデーター!$A$5:$AP$94,26,FALSE))</f>
        <v xml:space="preserve"> </v>
      </c>
      <c r="J25" s="191"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22</v>
      </c>
      <c r="B26" s="616" t="s">
        <v>91</v>
      </c>
      <c r="C26" s="637"/>
      <c r="D26" s="175" t="str">
        <f>IF(E26="","",VLOOKUP(E26,登録マスターデーター!$A$5:$AP$94,36,FALSE))</f>
        <v/>
      </c>
      <c r="E26" s="41"/>
      <c r="F26" s="329"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358" t="str">
        <f>IF(E26=""," ",VLOOKUP(E26,登録マスターデーター!$A$5:$AP$94,26,FALSE))</f>
        <v xml:space="preserve"> </v>
      </c>
      <c r="J26" s="190"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6"/>
      <c r="C27" s="638"/>
      <c r="D27" s="172" t="str">
        <f>IF(E27="","",VLOOKUP(E27,登録マスターデーター!$A$5:$AP$94,36,FALSE))</f>
        <v/>
      </c>
      <c r="E27" s="43"/>
      <c r="F27" s="330"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359" t="str">
        <f>IF(E27=""," ",VLOOKUP(E27,登録マスターデーター!$A$5:$AP$94,26,FALSE))</f>
        <v xml:space="preserve"> </v>
      </c>
      <c r="J27" s="191"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17">
        <v>23</v>
      </c>
      <c r="B28" s="616" t="s">
        <v>91</v>
      </c>
      <c r="C28" s="637"/>
      <c r="D28" s="175" t="str">
        <f>IF(E28="","",VLOOKUP(E28,登録マスターデーター!$A$5:$AP$94,36,FALSE))</f>
        <v/>
      </c>
      <c r="E28" s="41"/>
      <c r="F28" s="329"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358" t="str">
        <f>IF(E28=""," ",VLOOKUP(E28,登録マスターデーター!$A$5:$AP$94,26,FALSE))</f>
        <v xml:space="preserve"> </v>
      </c>
      <c r="J28" s="190"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 xml:space="preserve"> </v>
      </c>
    </row>
    <row r="29" spans="1:22" ht="20.100000000000001" customHeight="1">
      <c r="A29" s="617"/>
      <c r="B29" s="616"/>
      <c r="C29" s="638"/>
      <c r="D29" s="172" t="str">
        <f>IF(E29="","",VLOOKUP(E29,登録マスターデーター!$A$5:$AP$94,36,FALSE))</f>
        <v/>
      </c>
      <c r="E29" s="43"/>
      <c r="F29" s="330"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359" t="str">
        <f>IF(E29=""," ",VLOOKUP(E29,登録マスターデーター!$A$5:$AP$94,26,FALSE))</f>
        <v xml:space="preserve"> </v>
      </c>
      <c r="J29" s="191"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17">
        <v>24</v>
      </c>
      <c r="B30" s="616" t="s">
        <v>91</v>
      </c>
      <c r="C30" s="637"/>
      <c r="D30" s="175" t="str">
        <f>IF(E30="","",VLOOKUP(E30,登録マスターデーター!$A$5:$AP$94,36,FALSE))</f>
        <v/>
      </c>
      <c r="E30" s="41"/>
      <c r="F30" s="329"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358" t="str">
        <f>IF(E30=""," ",VLOOKUP(E30,登録マスターデーター!$A$5:$AP$94,26,FALSE))</f>
        <v xml:space="preserve"> </v>
      </c>
      <c r="J30" s="190"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17"/>
      <c r="B31" s="616"/>
      <c r="C31" s="638"/>
      <c r="D31" s="172" t="str">
        <f>IF(E31="","",VLOOKUP(E31,登録マスターデーター!$A$5:$AP$94,36,FALSE))</f>
        <v/>
      </c>
      <c r="E31" s="43"/>
      <c r="F31" s="330"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359" t="str">
        <f>IF(E31=""," ",VLOOKUP(E31,登録マスターデーター!$A$5:$AP$94,26,FALSE))</f>
        <v xml:space="preserve"> </v>
      </c>
      <c r="J31" s="191"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17">
        <v>25</v>
      </c>
      <c r="B32" s="616" t="s">
        <v>91</v>
      </c>
      <c r="C32" s="637"/>
      <c r="D32" s="175" t="str">
        <f>IF(E32="","",VLOOKUP(E32,登録マスターデーター!$A$5:$AP$94,36,FALSE))</f>
        <v/>
      </c>
      <c r="E32" s="41"/>
      <c r="F32" s="329"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358" t="str">
        <f>IF(E32=""," ",VLOOKUP(E32,登録マスターデーター!$A$5:$AP$94,26,FALSE))</f>
        <v xml:space="preserve"> </v>
      </c>
      <c r="J32" s="190"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17"/>
      <c r="B33" s="616"/>
      <c r="C33" s="638"/>
      <c r="D33" s="172" t="str">
        <f>IF(E33="","",VLOOKUP(E33,登録マスターデーター!$A$5:$AP$94,36,FALSE))</f>
        <v/>
      </c>
      <c r="E33" s="43"/>
      <c r="F33" s="330"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359" t="str">
        <f>IF(E33=""," ",VLOOKUP(E33,登録マスターデーター!$A$5:$AP$94,26,FALSE))</f>
        <v xml:space="preserve"> </v>
      </c>
      <c r="J33" s="191"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17">
        <v>26</v>
      </c>
      <c r="B34" s="616" t="s">
        <v>91</v>
      </c>
      <c r="C34" s="637"/>
      <c r="D34" s="175" t="str">
        <f>IF(E34="","",VLOOKUP(E34,登録マスターデーター!$A$5:$AP$94,36,FALSE))</f>
        <v/>
      </c>
      <c r="E34" s="41"/>
      <c r="F34" s="329"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358" t="str">
        <f>IF(E34=""," ",VLOOKUP(E34,登録マスターデーター!$A$5:$AP$94,26,FALSE))</f>
        <v xml:space="preserve"> </v>
      </c>
      <c r="J34" s="190"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17"/>
      <c r="B35" s="621"/>
      <c r="C35" s="640"/>
      <c r="D35" s="189" t="str">
        <f>IF(E35="","",VLOOKUP(E35,登録マスターデーター!$A$5:$AP$94,36,FALSE))</f>
        <v/>
      </c>
      <c r="E35" s="63"/>
      <c r="F35" s="331" t="str">
        <f>IF(E35="","",VLOOKUP(E35,登録マスターデーター!$A$5:$AP$94,2,FALSE))</f>
        <v/>
      </c>
      <c r="G35" s="181" t="str">
        <f>IF(E35="","",VLOOKUP(E35,登録マスターデーター!$A$5:$AP$94,13,FALSE))</f>
        <v/>
      </c>
      <c r="H35" s="181" t="str">
        <f>IF(E35="","",LOOKUP(E35,登録マスターデーター!$A$5:$B$94,登録マスターデーター!$V$5:$V$94)&amp;" "&amp;LOOKUP(E35,登録マスターデーター!$A$5:$B$94,登録マスターデーター!$W$5:$W$94))</f>
        <v/>
      </c>
      <c r="I35" s="360" t="str">
        <f>IF(E35=""," ",VLOOKUP(E35,登録マスターデーター!$A$5:$AP$94,26,FALSE))</f>
        <v xml:space="preserve"> </v>
      </c>
      <c r="J35" s="192"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c r="I36" s="294"/>
    </row>
    <row r="37" spans="1:19" ht="7.5" customHeight="1" thickBot="1"/>
    <row r="38" spans="1:19" ht="18" customHeight="1" thickBot="1">
      <c r="B38" s="609" t="s">
        <v>57</v>
      </c>
      <c r="C38" s="609"/>
      <c r="D38" s="609"/>
      <c r="E38" s="221" t="s">
        <v>176</v>
      </c>
      <c r="F38" s="610" t="str">
        <f>登録名簿!C3</f>
        <v>コピー＆ペーストしてください</v>
      </c>
      <c r="G38" s="610"/>
      <c r="H38" s="288"/>
      <c r="I38" s="268" t="s">
        <v>496</v>
      </c>
    </row>
    <row r="39" spans="1:19" ht="18" customHeight="1" thickBot="1">
      <c r="B39" s="609" t="s">
        <v>39</v>
      </c>
      <c r="C39" s="609"/>
      <c r="D39" s="609"/>
      <c r="E39" s="97"/>
      <c r="F39" s="27" t="str">
        <f>IF(E39="","",VLOOKUP(E39,登録マスターデーター!$A$5:$AP$86,2,FALSE))</f>
        <v/>
      </c>
      <c r="G39" s="27"/>
      <c r="H39" s="614" t="s">
        <v>58</v>
      </c>
      <c r="I39" s="269" t="str">
        <f>登録名簿!J1</f>
        <v xml:space="preserve"> </v>
      </c>
    </row>
    <row r="40" spans="1:19" ht="18" customHeight="1">
      <c r="B40" s="287" t="s">
        <v>40</v>
      </c>
      <c r="C40" s="609" t="str">
        <f>IF(E39="","",VLOOKUP(E39,登録マスターデーター!$A$5:$AP$86,28,FALSE))</f>
        <v/>
      </c>
      <c r="D40" s="609"/>
      <c r="F40" s="288" t="str">
        <f>IF(E39="","",VLOOKUP(E39,登録マスターデーター!$A$5:$AP$86,30,FALSE))</f>
        <v/>
      </c>
      <c r="G40" s="288"/>
      <c r="H40" s="615"/>
    </row>
    <row r="41" spans="1:19" ht="18" customHeight="1">
      <c r="B41" s="28" t="s">
        <v>59</v>
      </c>
      <c r="C41" s="28"/>
      <c r="D41" s="289" t="s">
        <v>60</v>
      </c>
      <c r="E41" s="289"/>
      <c r="F41" s="288" t="str">
        <f>IF(E39="","",VLOOKUP(E39,登録マスターデーター!$A$5:$AP$86,32,FALSE))</f>
        <v/>
      </c>
      <c r="G41" s="289" t="s">
        <v>93</v>
      </c>
      <c r="H41" s="288" t="str">
        <f>IF(E39="","",VLOOKUP(E39,登録マスターデーター!$A$5:$AP$86,33,FALSE))</f>
        <v/>
      </c>
    </row>
    <row r="42" spans="1:19" ht="15" customHeight="1">
      <c r="B42" s="48" t="s">
        <v>61</v>
      </c>
      <c r="C42" s="30"/>
      <c r="D42" s="287" t="s">
        <v>64</v>
      </c>
      <c r="E42" s="262" t="s">
        <v>482</v>
      </c>
      <c r="F42" s="5" t="s">
        <v>63</v>
      </c>
      <c r="G42" s="95"/>
      <c r="H42" s="12" t="str">
        <f t="shared" ref="H42:H47" si="1">"）　　　"</f>
        <v>）　　　</v>
      </c>
      <c r="I42" s="31">
        <f>2500*G42</f>
        <v>0</v>
      </c>
      <c r="J42" s="12" t="s">
        <v>41</v>
      </c>
    </row>
    <row r="43" spans="1:19" ht="15" customHeight="1">
      <c r="B43" s="48" t="s">
        <v>82</v>
      </c>
      <c r="C43" s="30"/>
      <c r="D43" s="287" t="s">
        <v>64</v>
      </c>
      <c r="E43" s="262" t="s">
        <v>482</v>
      </c>
      <c r="F43" s="5" t="s">
        <v>68</v>
      </c>
      <c r="G43" s="95"/>
      <c r="H43" s="12" t="str">
        <f t="shared" si="1"/>
        <v>）　　　</v>
      </c>
      <c r="I43" s="31">
        <f>1500*G43</f>
        <v>0</v>
      </c>
      <c r="J43" s="12" t="s">
        <v>41</v>
      </c>
    </row>
    <row r="44" spans="1:19" ht="15" customHeight="1">
      <c r="B44" s="295" t="s">
        <v>83</v>
      </c>
      <c r="D44" s="287" t="s">
        <v>64</v>
      </c>
      <c r="E44" s="262" t="s">
        <v>482</v>
      </c>
      <c r="F44" s="5" t="s">
        <v>87</v>
      </c>
      <c r="G44" s="95"/>
      <c r="H44" s="12" t="str">
        <f t="shared" si="1"/>
        <v>）　　　</v>
      </c>
      <c r="I44" s="31">
        <f>1000*G44</f>
        <v>0</v>
      </c>
      <c r="J44" s="12" t="s">
        <v>41</v>
      </c>
    </row>
    <row r="45" spans="1:19" ht="15" customHeight="1">
      <c r="B45" s="295" t="s">
        <v>84</v>
      </c>
      <c r="C45" s="30"/>
      <c r="D45" s="287" t="s">
        <v>64</v>
      </c>
      <c r="E45" s="262" t="s">
        <v>482</v>
      </c>
      <c r="F45" s="5" t="s">
        <v>88</v>
      </c>
      <c r="G45" s="95"/>
      <c r="H45" s="12" t="str">
        <f t="shared" si="1"/>
        <v>）　　　</v>
      </c>
      <c r="I45" s="31">
        <f>500*G45</f>
        <v>0</v>
      </c>
      <c r="J45" s="12" t="s">
        <v>41</v>
      </c>
    </row>
    <row r="46" spans="1:19" ht="15" customHeight="1">
      <c r="B46" s="295" t="s">
        <v>85</v>
      </c>
      <c r="C46" s="46"/>
      <c r="D46" s="287" t="s">
        <v>64</v>
      </c>
      <c r="E46" s="294" t="s">
        <v>483</v>
      </c>
      <c r="F46" s="293" t="s">
        <v>63</v>
      </c>
      <c r="G46" s="98"/>
      <c r="H46" s="8" t="str">
        <f t="shared" si="1"/>
        <v>）　　　</v>
      </c>
      <c r="I46" s="47">
        <f>2500*G46</f>
        <v>0</v>
      </c>
      <c r="J46" s="8" t="s">
        <v>41</v>
      </c>
    </row>
    <row r="47" spans="1:19" ht="15" customHeight="1" thickBot="1">
      <c r="B47" s="295" t="s">
        <v>86</v>
      </c>
      <c r="C47" s="44"/>
      <c r="D47" s="42" t="s">
        <v>64</v>
      </c>
      <c r="E47" s="42" t="s">
        <v>483</v>
      </c>
      <c r="F47" s="32" t="s">
        <v>89</v>
      </c>
      <c r="G47" s="96"/>
      <c r="H47" s="34" t="str">
        <f t="shared" si="1"/>
        <v>）　　　</v>
      </c>
      <c r="I47" s="33">
        <f>2000*G47</f>
        <v>0</v>
      </c>
      <c r="J47" s="34" t="s">
        <v>41</v>
      </c>
    </row>
    <row r="48" spans="1:19" ht="15" customHeight="1" thickTop="1">
      <c r="B48" s="35"/>
      <c r="C48" s="294"/>
      <c r="H48" s="39" t="s">
        <v>70</v>
      </c>
      <c r="I48" s="37">
        <f>SUM(I42:I47)</f>
        <v>0</v>
      </c>
      <c r="J48" s="38" t="s">
        <v>41</v>
      </c>
    </row>
    <row r="49" spans="2:10" ht="15.95" customHeight="1">
      <c r="B49" s="12" t="s">
        <v>71</v>
      </c>
      <c r="C49" s="12"/>
    </row>
    <row r="50" spans="2:10" ht="15.95" customHeight="1">
      <c r="B50" s="261" t="s">
        <v>72</v>
      </c>
      <c r="C50" s="261"/>
      <c r="D50" s="286"/>
      <c r="E50" s="286"/>
      <c r="F50" s="263"/>
      <c r="H50" s="39" t="s">
        <v>73</v>
      </c>
      <c r="I50" s="264"/>
      <c r="J50" s="288" t="s">
        <v>41</v>
      </c>
    </row>
  </sheetData>
  <sheetProtection password="E9DF" sheet="1" objects="1" scenarios="1" formatCells="0"/>
  <mergeCells count="47">
    <mergeCell ref="A1:J1"/>
    <mergeCell ref="F2:J2"/>
    <mergeCell ref="I4:J5"/>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B38:D38"/>
    <mergeCell ref="F38:G38"/>
    <mergeCell ref="B39:D39"/>
    <mergeCell ref="H39:H40"/>
    <mergeCell ref="C40:D40"/>
  </mergeCells>
  <phoneticPr fontId="3"/>
  <dataValidations count="1">
    <dataValidation type="list" allowBlank="1" showInputMessage="1" promptTitle="種目選択" prompt="種目を選択" sqref="B10:B35">
      <formula1>"　,MA,MB,WA,WB,70M,70W,80M,80W,90M,90W,100M,100W,110M,110W,120M,120W,130M,130W,140M,140W,小WA,小WB,小WC,小MA,小MB,小MC,中M,中W,高M,高W,親A,親B,親C,XA,XB,70X,80X,90X,100X,110X,120X,130X,140X"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V56"/>
  <sheetViews>
    <sheetView showZeros="0" workbookViewId="0">
      <selection activeCell="M5" sqref="M5"/>
    </sheetView>
  </sheetViews>
  <sheetFormatPr defaultRowHeight="13.5"/>
  <cols>
    <col min="1" max="1" width="2.875" style="3" customWidth="1"/>
    <col min="2" max="2" width="12.25" style="390" customWidth="1"/>
    <col min="3" max="3" width="3.625" style="99" customWidth="1"/>
    <col min="4" max="4" width="5.625" style="390" customWidth="1"/>
    <col min="5" max="5" width="3" style="390" customWidth="1"/>
    <col min="6" max="6" width="16.875" style="12" customWidth="1"/>
    <col min="7" max="7" width="20.125" style="12" customWidth="1"/>
    <col min="8" max="8" width="19.625" style="12" customWidth="1"/>
    <col min="9" max="9" width="14.5" style="390" customWidth="1"/>
    <col min="10" max="10" width="8.625" style="390" customWidth="1"/>
    <col min="11" max="11" width="9.5" style="3" bestFit="1" customWidth="1"/>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2" t="s">
        <v>641</v>
      </c>
      <c r="B1" s="612"/>
      <c r="C1" s="612"/>
      <c r="D1" s="612"/>
      <c r="E1" s="612"/>
      <c r="F1" s="612"/>
      <c r="G1" s="612"/>
      <c r="H1" s="612"/>
      <c r="I1" s="612"/>
      <c r="J1" s="612"/>
    </row>
    <row r="2" spans="1:22">
      <c r="D2" s="396"/>
      <c r="E2" s="396"/>
      <c r="F2" s="613" t="s">
        <v>76</v>
      </c>
      <c r="G2" s="613"/>
      <c r="H2" s="613"/>
      <c r="I2" s="613"/>
      <c r="J2" s="613"/>
    </row>
    <row r="3" spans="1:22" ht="12.95" customHeight="1" thickBot="1">
      <c r="B3" s="10" t="s">
        <v>42</v>
      </c>
      <c r="C3" s="100"/>
      <c r="D3" s="396"/>
      <c r="E3" s="396"/>
      <c r="G3" s="13"/>
      <c r="K3" s="148"/>
      <c r="M3" s="147"/>
    </row>
    <row r="4" spans="1:22" ht="12.95" customHeight="1">
      <c r="B4" s="14" t="s">
        <v>43</v>
      </c>
      <c r="C4" s="101"/>
      <c r="D4" s="396"/>
      <c r="E4" s="396"/>
      <c r="F4" s="10"/>
      <c r="G4" s="15"/>
      <c r="H4" s="15"/>
      <c r="I4" s="623" t="s">
        <v>117</v>
      </c>
      <c r="J4" s="624"/>
    </row>
    <row r="5" spans="1:22" ht="12.95" customHeight="1" thickBot="1">
      <c r="B5" s="14" t="s">
        <v>638</v>
      </c>
      <c r="C5" s="101"/>
      <c r="D5" s="396"/>
      <c r="E5" s="396"/>
      <c r="F5" s="10"/>
      <c r="G5" s="15"/>
      <c r="H5" s="15"/>
      <c r="I5" s="625"/>
      <c r="J5" s="626"/>
    </row>
    <row r="6" spans="1:22" ht="12.95" customHeight="1">
      <c r="B6" s="14" t="s">
        <v>637</v>
      </c>
      <c r="C6" s="101"/>
      <c r="D6" s="396"/>
      <c r="E6" s="396"/>
      <c r="F6" s="10"/>
      <c r="G6" s="10"/>
      <c r="H6" s="10"/>
    </row>
    <row r="7" spans="1:22" ht="12.95" customHeight="1">
      <c r="B7" s="14" t="s">
        <v>77</v>
      </c>
      <c r="C7" s="101"/>
      <c r="D7" s="396"/>
      <c r="E7" s="396"/>
      <c r="F7" s="10"/>
      <c r="G7" s="10"/>
      <c r="H7" s="16" t="s">
        <v>46</v>
      </c>
      <c r="I7" s="45">
        <f>登録名簿!K3</f>
        <v>42826</v>
      </c>
    </row>
    <row r="8" spans="1:22" ht="30" customHeight="1" thickBot="1">
      <c r="B8" s="17" t="s">
        <v>47</v>
      </c>
      <c r="C8" s="641" t="s">
        <v>640</v>
      </c>
      <c r="D8" s="641"/>
      <c r="E8" s="641"/>
      <c r="F8" s="641"/>
      <c r="G8" s="641"/>
      <c r="H8" s="18"/>
      <c r="I8" s="19"/>
      <c r="K8" s="20" t="s">
        <v>49</v>
      </c>
    </row>
    <row r="9" spans="1:22" ht="24.95" customHeight="1">
      <c r="B9" s="393" t="s">
        <v>50</v>
      </c>
      <c r="C9" s="58" t="s">
        <v>75</v>
      </c>
      <c r="D9" s="59" t="s">
        <v>51</v>
      </c>
      <c r="E9" s="217" t="s">
        <v>176</v>
      </c>
      <c r="F9" s="394" t="s">
        <v>52</v>
      </c>
      <c r="G9" s="394" t="s">
        <v>79</v>
      </c>
      <c r="H9" s="60" t="s">
        <v>80</v>
      </c>
      <c r="I9" s="61" t="s">
        <v>53</v>
      </c>
      <c r="J9" s="62" t="s">
        <v>54</v>
      </c>
      <c r="L9" s="216" t="s">
        <v>177</v>
      </c>
    </row>
    <row r="10" spans="1:22" ht="20.100000000000001" customHeight="1">
      <c r="A10" s="3">
        <v>1</v>
      </c>
      <c r="B10" s="395"/>
      <c r="C10" s="218"/>
      <c r="D10" s="164" t="str">
        <f>IF(E10="","",VLOOKUP(E10,登録マスターデーター!$A$5:$AP$86,36,FALSE))</f>
        <v/>
      </c>
      <c r="E10" s="40"/>
      <c r="F10" s="161" t="str">
        <f>IF(E10="","",VLOOKUP(E10,登録マスターデーター!$A$5:$AP$86,2,FALSE))</f>
        <v/>
      </c>
      <c r="G10" s="162" t="str">
        <f>IF(E10="","",VLOOKUP(E10,登録マスターデーター!$A$5:$AP$86,13,FALSE))</f>
        <v/>
      </c>
      <c r="H10" s="162" t="str">
        <f>IF(E10="","",LOOKUP(E10,登録マスターデーター!$A$5:$B$86,登録マスターデーター!$V$5:$V$86)&amp;" "&amp;LOOKUP(E10,登録マスターデーター!$A$5:$B$86,登録マスターデーター!$W$5:$W$86))</f>
        <v/>
      </c>
      <c r="I10" s="198" t="str">
        <f>IF(E10=""," ",VLOOKUP(E10,登録マスターデーター!$A$5:$AP$86,26,FALSE))</f>
        <v xml:space="preserve"> </v>
      </c>
      <c r="J10" s="194" t="str">
        <f t="shared" ref="J10:J19" si="0">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3" t="str">
        <f>登録マスターデーター!B83</f>
        <v xml:space="preserve"> </v>
      </c>
    </row>
    <row r="11" spans="1:22" ht="20.100000000000001" customHeight="1">
      <c r="A11" s="3">
        <v>2</v>
      </c>
      <c r="B11" s="395"/>
      <c r="C11" s="218"/>
      <c r="D11" s="164" t="str">
        <f>IF(E11="","",VLOOKUP(E11,登録マスターデーター!$A$5:$AP$86,36,FALSE))</f>
        <v/>
      </c>
      <c r="E11" s="40"/>
      <c r="F11" s="161" t="str">
        <f>IF(E11="","",VLOOKUP(E11,登録マスターデーター!$A$5:$AP$86,2,FALSE))</f>
        <v/>
      </c>
      <c r="G11" s="162" t="str">
        <f>IF(E11="","",VLOOKUP(E11,登録マスターデーター!$A$5:$AP$86,13,FALSE))</f>
        <v/>
      </c>
      <c r="H11" s="162" t="str">
        <f>IF(E11="","",LOOKUP(E11,登録マスターデーター!$A$5:$B$86,登録マスターデーター!$V$5:$V$86)&amp;" "&amp;LOOKUP(E11,登録マスターデーター!$A$5:$B$86,登録マスターデーター!$W$5:$W$86))</f>
        <v/>
      </c>
      <c r="I11" s="198" t="str">
        <f>IF(E11=""," ",VLOOKUP(E11,登録マスターデーター!$A$5:$AP$86,26,FALSE))</f>
        <v xml:space="preserve"> </v>
      </c>
      <c r="J11" s="194" t="str">
        <f t="shared" si="0"/>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3" t="str">
        <f>登録マスターデーター!B84</f>
        <v xml:space="preserve"> </v>
      </c>
    </row>
    <row r="12" spans="1:22" ht="20.100000000000001" customHeight="1">
      <c r="A12" s="3">
        <v>3</v>
      </c>
      <c r="B12" s="395"/>
      <c r="C12" s="218"/>
      <c r="D12" s="164" t="str">
        <f>IF(E12="","",VLOOKUP(E12,登録マスターデーター!$A$5:$AP$86,36,FALSE))</f>
        <v/>
      </c>
      <c r="E12" s="40"/>
      <c r="F12" s="161" t="str">
        <f>IF(E12="","",VLOOKUP(E12,登録マスターデーター!$A$5:$AP$86,2,FALSE))</f>
        <v/>
      </c>
      <c r="G12" s="162" t="str">
        <f>IF(E12="","",VLOOKUP(E12,登録マスターデーター!$A$5:$AP$86,13,FALSE))</f>
        <v/>
      </c>
      <c r="H12" s="162" t="str">
        <f>IF(E12="","",LOOKUP(E12,登録マスターデーター!$A$5:$B$86,登録マスターデーター!$V$5:$V$86)&amp;" "&amp;LOOKUP(E12,登録マスターデーター!$A$5:$B$86,登録マスターデーター!$W$5:$W$86))</f>
        <v/>
      </c>
      <c r="I12" s="198" t="str">
        <f>IF(E12=""," ",VLOOKUP(E12,登録マスターデーター!$A$5:$AP$86,26,FALSE))</f>
        <v xml:space="preserve"> </v>
      </c>
      <c r="J12" s="194" t="str">
        <f t="shared" si="0"/>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3" t="str">
        <f>登録マスターデーター!B85</f>
        <v xml:space="preserve"> </v>
      </c>
    </row>
    <row r="13" spans="1:22" ht="20.100000000000001" customHeight="1">
      <c r="A13" s="3">
        <v>4</v>
      </c>
      <c r="B13" s="395"/>
      <c r="C13" s="218"/>
      <c r="D13" s="164" t="str">
        <f>IF(E13="","",VLOOKUP(E13,登録マスターデーター!$A$5:$AP$86,36,FALSE))</f>
        <v/>
      </c>
      <c r="E13" s="40"/>
      <c r="F13" s="161" t="str">
        <f>IF(E13="","",VLOOKUP(E13,登録マスターデーター!$A$5:$AP$86,2,FALSE))</f>
        <v/>
      </c>
      <c r="G13" s="162" t="str">
        <f>IF(E13="","",VLOOKUP(E13,登録マスターデーター!$A$5:$AP$86,13,FALSE))</f>
        <v/>
      </c>
      <c r="H13" s="162" t="str">
        <f>IF(E13="","",LOOKUP(E13,登録マスターデーター!$A$5:$B$86,登録マスターデーター!$V$5:$V$86)&amp;" "&amp;LOOKUP(E13,登録マスターデーター!$A$5:$B$86,登録マスターデーター!$W$5:$W$86))</f>
        <v/>
      </c>
      <c r="I13" s="198" t="str">
        <f>IF(E13=""," ",VLOOKUP(E13,登録マスターデーター!$A$5:$AP$86,26,FALSE))</f>
        <v xml:space="preserve"> </v>
      </c>
      <c r="J13" s="194"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3" t="str">
        <f>登録マスターデーター!B86</f>
        <v xml:space="preserve"> </v>
      </c>
    </row>
    <row r="14" spans="1:22" ht="20.100000000000001" customHeight="1">
      <c r="A14" s="3">
        <v>5</v>
      </c>
      <c r="B14" s="395"/>
      <c r="C14" s="218"/>
      <c r="D14" s="164" t="str">
        <f>IF(E14="","",VLOOKUP(E14,登録マスターデーター!$A$5:$AP$86,36,FALSE))</f>
        <v/>
      </c>
      <c r="E14" s="40"/>
      <c r="F14" s="161" t="str">
        <f>IF(E14="","",VLOOKUP(E14,登録マスターデーター!$A$5:$AP$86,2,FALSE))</f>
        <v/>
      </c>
      <c r="G14" s="162" t="str">
        <f>IF(E14="","",VLOOKUP(E14,登録マスターデーター!$A$5:$AP$86,13,FALSE))</f>
        <v/>
      </c>
      <c r="H14" s="162" t="str">
        <f>IF(E14="","",LOOKUP(E14,登録マスターデーター!$A$5:$B$86,登録マスターデーター!$V$5:$V$86)&amp;" "&amp;LOOKUP(E14,登録マスターデーター!$A$5:$B$86,登録マスターデーター!$W$5:$W$86))</f>
        <v/>
      </c>
      <c r="I14" s="198" t="str">
        <f>IF(E14=""," ",VLOOKUP(E14,登録マスターデーター!$A$5:$AP$86,26,FALSE))</f>
        <v xml:space="preserve"> </v>
      </c>
      <c r="J14" s="194"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3" t="str">
        <f>登録マスターデーター!B87</f>
        <v xml:space="preserve"> </v>
      </c>
    </row>
    <row r="15" spans="1:22" ht="20.100000000000001" customHeight="1">
      <c r="A15" s="3">
        <v>6</v>
      </c>
      <c r="B15" s="395"/>
      <c r="C15" s="218"/>
      <c r="D15" s="164" t="str">
        <f>IF(E15="","",VLOOKUP(E15,登録マスターデーター!$A$5:$AP$86,36,FALSE))</f>
        <v/>
      </c>
      <c r="E15" s="40"/>
      <c r="F15" s="161" t="str">
        <f>IF(E15="","",VLOOKUP(E15,登録マスターデーター!$A$5:$AP$86,2,FALSE))</f>
        <v/>
      </c>
      <c r="G15" s="162" t="str">
        <f>IF(E15="","",VLOOKUP(E15,登録マスターデーター!$A$5:$AP$86,13,FALSE))</f>
        <v/>
      </c>
      <c r="H15" s="162" t="str">
        <f>IF(E15="","",LOOKUP(E15,登録マスターデーター!$A$5:$B$86,登録マスターデーター!$V$5:$V$86)&amp;" "&amp;LOOKUP(E15,登録マスターデーター!$A$5:$B$86,登録マスターデーター!$W$5:$W$86))</f>
        <v/>
      </c>
      <c r="I15" s="198" t="str">
        <f>IF(E15=""," ",VLOOKUP(E15,登録マスターデーター!$A$5:$AP$86,26,FALSE))</f>
        <v xml:space="preserve"> </v>
      </c>
      <c r="J15" s="194"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3" t="str">
        <f>登録マスターデーター!B88</f>
        <v xml:space="preserve"> </v>
      </c>
    </row>
    <row r="16" spans="1:22" ht="20.100000000000001" customHeight="1">
      <c r="A16" s="3">
        <v>7</v>
      </c>
      <c r="B16" s="395"/>
      <c r="C16" s="218"/>
      <c r="D16" s="164" t="str">
        <f>IF(E16="","",VLOOKUP(E16,登録マスターデーター!$A$5:$AP$86,36,FALSE))</f>
        <v/>
      </c>
      <c r="E16" s="40"/>
      <c r="F16" s="161" t="str">
        <f>IF(E16="","",VLOOKUP(E16,登録マスターデーター!$A$5:$AP$86,2,FALSE))</f>
        <v/>
      </c>
      <c r="G16" s="162" t="str">
        <f>IF(E16="","",VLOOKUP(E16,登録マスターデーター!$A$5:$AP$86,13,FALSE))</f>
        <v/>
      </c>
      <c r="H16" s="162" t="str">
        <f>IF(E16="","",LOOKUP(E16,登録マスターデーター!$A$5:$B$86,登録マスターデーター!$V$5:$V$86)&amp;" "&amp;LOOKUP(E16,登録マスターデーター!$A$5:$B$86,登録マスターデーター!$W$5:$W$86))</f>
        <v/>
      </c>
      <c r="I16" s="198" t="str">
        <f>IF(E16=""," ",VLOOKUP(E16,登録マスターデーター!$A$5:$AP$86,26,FALSE))</f>
        <v xml:space="preserve"> </v>
      </c>
      <c r="J16" s="194"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3" t="str">
        <f>登録マスターデーター!B89</f>
        <v xml:space="preserve"> </v>
      </c>
    </row>
    <row r="17" spans="1:22" ht="20.100000000000001" customHeight="1">
      <c r="A17" s="3">
        <v>8</v>
      </c>
      <c r="B17" s="395"/>
      <c r="C17" s="218"/>
      <c r="D17" s="164" t="str">
        <f>IF(E17="","",VLOOKUP(E17,登録マスターデーター!$A$5:$AP$86,36,FALSE))</f>
        <v/>
      </c>
      <c r="E17" s="40"/>
      <c r="F17" s="161" t="str">
        <f>IF(E17="","",VLOOKUP(E17,登録マスターデーター!$A$5:$AP$86,2,FALSE))</f>
        <v/>
      </c>
      <c r="G17" s="162" t="str">
        <f>IF(E17="","",VLOOKUP(E17,登録マスターデーター!$A$5:$AP$86,13,FALSE))</f>
        <v/>
      </c>
      <c r="H17" s="162" t="str">
        <f>IF(E17="","",LOOKUP(E17,登録マスターデーター!$A$5:$B$86,登録マスターデーター!$V$5:$V$86)&amp;" "&amp;LOOKUP(E17,登録マスターデーター!$A$5:$B$86,登録マスターデーター!$W$5:$W$86))</f>
        <v/>
      </c>
      <c r="I17" s="198" t="str">
        <f>IF(E17=""," ",VLOOKUP(E17,登録マスターデーター!$A$5:$AP$86,26,FALSE))</f>
        <v xml:space="preserve"> </v>
      </c>
      <c r="J17" s="194"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3" t="str">
        <f>登録マスターデーター!B90</f>
        <v xml:space="preserve"> </v>
      </c>
    </row>
    <row r="18" spans="1:22" ht="20.100000000000001" customHeight="1">
      <c r="A18" s="3">
        <v>9</v>
      </c>
      <c r="B18" s="395"/>
      <c r="C18" s="218"/>
      <c r="D18" s="164" t="str">
        <f>IF(E18="","",VLOOKUP(E18,登録マスターデーター!$A$5:$AP$86,36,FALSE))</f>
        <v/>
      </c>
      <c r="E18" s="40"/>
      <c r="F18" s="161" t="str">
        <f>IF(E18="","",VLOOKUP(E18,登録マスターデーター!$A$5:$AP$86,2,FALSE))</f>
        <v/>
      </c>
      <c r="G18" s="162" t="str">
        <f>IF(E18="","",VLOOKUP(E18,登録マスターデーター!$A$5:$AP$86,13,FALSE))</f>
        <v/>
      </c>
      <c r="H18" s="162" t="str">
        <f>IF(E18="","",LOOKUP(E18,登録マスターデーター!$A$5:$B$86,登録マスターデーター!$V$5:$V$86)&amp;" "&amp;LOOKUP(E18,登録マスターデーター!$A$5:$B$86,登録マスターデーター!$W$5:$W$86))</f>
        <v/>
      </c>
      <c r="I18" s="198" t="str">
        <f>IF(E18=""," ",VLOOKUP(E18,登録マスターデーター!$A$5:$AP$86,26,FALSE))</f>
        <v xml:space="preserve"> </v>
      </c>
      <c r="J18" s="194"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3" t="str">
        <f>登録マスターデーター!B91</f>
        <v xml:space="preserve"> </v>
      </c>
    </row>
    <row r="19" spans="1:22" ht="20.100000000000001" customHeight="1">
      <c r="A19" s="3">
        <v>10</v>
      </c>
      <c r="B19" s="395"/>
      <c r="C19" s="218"/>
      <c r="D19" s="164" t="str">
        <f>IF(E19="","",VLOOKUP(E19,登録マスターデーター!$A$5:$AP$86,36,FALSE))</f>
        <v/>
      </c>
      <c r="E19" s="40"/>
      <c r="F19" s="161" t="str">
        <f>IF(E19="","",VLOOKUP(E19,登録マスターデーター!$A$5:$AP$86,2,FALSE))</f>
        <v/>
      </c>
      <c r="G19" s="162" t="str">
        <f>IF(E19="","",VLOOKUP(E19,登録マスターデーター!$A$5:$AP$86,13,FALSE))</f>
        <v/>
      </c>
      <c r="H19" s="162" t="str">
        <f>IF(E19="","",LOOKUP(E19,登録マスターデーター!$A$5:$B$86,登録マスターデーター!$V$5:$V$86)&amp;" "&amp;LOOKUP(E19,登録マスターデーター!$A$5:$B$86,登録マスターデーター!$W$5:$W$86))</f>
        <v/>
      </c>
      <c r="I19" s="198" t="str">
        <f>IF(E19=""," ",VLOOKUP(E19,登録マスターデーター!$A$5:$AP$86,26,FALSE))</f>
        <v xml:space="preserve"> </v>
      </c>
      <c r="J19" s="194"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3" t="str">
        <f>登録マスターデーター!B92</f>
        <v xml:space="preserve"> </v>
      </c>
    </row>
    <row r="20" spans="1:22" ht="20.25" customHeight="1">
      <c r="B20" s="64" t="s">
        <v>55</v>
      </c>
      <c r="C20" s="17"/>
      <c r="D20" s="7"/>
      <c r="E20" s="230"/>
      <c r="F20" s="17"/>
      <c r="G20" s="17"/>
      <c r="H20" s="25"/>
      <c r="I20" s="294"/>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3" t="str">
        <f>登録マスターデーター!B93</f>
        <v xml:space="preserve"> </v>
      </c>
    </row>
    <row r="21" spans="1:22" ht="24.95" customHeight="1">
      <c r="B21" s="397" t="s">
        <v>50</v>
      </c>
      <c r="C21" s="389" t="s">
        <v>75</v>
      </c>
      <c r="D21" s="22" t="s">
        <v>51</v>
      </c>
      <c r="E21" s="220" t="s">
        <v>176</v>
      </c>
      <c r="F21" s="398" t="s">
        <v>52</v>
      </c>
      <c r="G21" s="398" t="s">
        <v>79</v>
      </c>
      <c r="H21" s="23" t="s">
        <v>56</v>
      </c>
      <c r="I21" s="24"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3" t="str">
        <f>登録マスターデーター!B94</f>
        <v xml:space="preserve"> </v>
      </c>
    </row>
    <row r="22" spans="1:22" ht="20.100000000000001" customHeight="1">
      <c r="A22" s="617">
        <v>1</v>
      </c>
      <c r="B22" s="611"/>
      <c r="C22" s="629"/>
      <c r="D22" s="175" t="str">
        <f>IF(E22="","",VLOOKUP(E22,登録マスターデーター!$A$5:$AP$94,36,FALSE))</f>
        <v/>
      </c>
      <c r="E22" s="297"/>
      <c r="F22" s="174"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199" t="str">
        <f>IF(E22=""," ",VLOOKUP(E22,登録マスターデーター!$A$5:$AP$94,26,FALSE))</f>
        <v xml:space="preserve"> </v>
      </c>
      <c r="J22" s="313" t="str">
        <f t="shared" ref="J22:J43" si="1">IF(I22=" ","",DATEDIF(I22,$I$7,"Y")&amp;"歳")</f>
        <v/>
      </c>
      <c r="K22" s="50"/>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1"/>
      <c r="C23" s="630"/>
      <c r="D23" s="173" t="str">
        <f>IF(E23="","",VLOOKUP(E23,登録マスターデーター!$A$5:$AP$94,36,FALSE))</f>
        <v/>
      </c>
      <c r="E23" s="298"/>
      <c r="F23" s="176"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200" t="str">
        <f>IF(E23=""," ",VLOOKUP(E23,登録マスターデーター!$A$5:$AP$94,26,FALSE))</f>
        <v xml:space="preserve"> </v>
      </c>
      <c r="J23" s="314" t="str">
        <f t="shared" si="1"/>
        <v/>
      </c>
      <c r="K23" s="50"/>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2</v>
      </c>
      <c r="B24" s="611"/>
      <c r="C24" s="629"/>
      <c r="D24" s="175" t="str">
        <f>IF(E24="","",VLOOKUP(E24,登録マスターデーター!$A$5:$AP$94,36,FALSE))</f>
        <v/>
      </c>
      <c r="E24" s="297"/>
      <c r="F24" s="174"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199" t="str">
        <f>IF(E24=""," ",VLOOKUP(E24,登録マスターデーター!$A$5:$AP$94,26,FALSE))</f>
        <v xml:space="preserve"> </v>
      </c>
      <c r="J24" s="190" t="str">
        <f t="shared" si="1"/>
        <v/>
      </c>
      <c r="K24" s="50"/>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c r="U24" s="93"/>
      <c r="V24" s="94"/>
    </row>
    <row r="25" spans="1:22" ht="20.100000000000001" customHeight="1">
      <c r="A25" s="617"/>
      <c r="B25" s="611"/>
      <c r="C25" s="630"/>
      <c r="D25" s="173" t="str">
        <f>IF(E25="","",VLOOKUP(E25,登録マスターデーター!$A$5:$AP$94,36,FALSE))</f>
        <v/>
      </c>
      <c r="E25" s="298"/>
      <c r="F25" s="176"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18" t="str">
        <f>IF(E25=""," ",VLOOKUP(E25,登録マスターデーター!$A$5:$AP$94,26,FALSE))</f>
        <v xml:space="preserve"> </v>
      </c>
      <c r="J25" s="195" t="str">
        <f t="shared" si="1"/>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3</v>
      </c>
      <c r="B26" s="611"/>
      <c r="C26" s="629"/>
      <c r="D26" s="175" t="str">
        <f>IF(E26="","",VLOOKUP(E26,登録マスターデーター!$A$5:$AP$94,36,FALSE))</f>
        <v/>
      </c>
      <c r="E26" s="297"/>
      <c r="F26" s="174"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199" t="str">
        <f>IF(E26=""," ",VLOOKUP(E26,登録マスターデーター!$A$5:$AP$94,26,FALSE))</f>
        <v xml:space="preserve"> </v>
      </c>
      <c r="J26" s="313"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1"/>
      <c r="C27" s="630"/>
      <c r="D27" s="173" t="str">
        <f>IF(E27="","",VLOOKUP(E27,登録マスターデーター!$A$5:$AP$94,36,FALSE))</f>
        <v/>
      </c>
      <c r="E27" s="298"/>
      <c r="F27" s="176"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200" t="str">
        <f>IF(E27=""," ",VLOOKUP(E27,登録マスターデーター!$A$5:$AP$94,26,FALSE))</f>
        <v xml:space="preserve"> </v>
      </c>
      <c r="J27" s="314"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3" t="str">
        <f>登録マスターデーター!B74</f>
        <v>吉岡 亨二</v>
      </c>
    </row>
    <row r="28" spans="1:22" ht="20.100000000000001" customHeight="1">
      <c r="A28" s="617">
        <v>4</v>
      </c>
      <c r="B28" s="611"/>
      <c r="C28" s="629"/>
      <c r="D28" s="175" t="str">
        <f>IF(E28="","",VLOOKUP(E28,登録マスターデーター!$A$5:$AP$94,36,FALSE))</f>
        <v/>
      </c>
      <c r="E28" s="297"/>
      <c r="F28" s="174"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199" t="str">
        <f>IF(E28=""," ",VLOOKUP(E28,登録マスターデーター!$A$5:$AP$94,26,FALSE))</f>
        <v xml:space="preserve"> </v>
      </c>
      <c r="J28" s="313"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3" t="str">
        <f>登録マスターデーター!B75</f>
        <v xml:space="preserve"> </v>
      </c>
    </row>
    <row r="29" spans="1:22" ht="20.100000000000001" customHeight="1">
      <c r="A29" s="617"/>
      <c r="B29" s="611"/>
      <c r="C29" s="630"/>
      <c r="D29" s="173" t="str">
        <f>IF(E29="","",VLOOKUP(E29,登録マスターデーター!$A$5:$AP$94,36,FALSE))</f>
        <v/>
      </c>
      <c r="E29" s="298"/>
      <c r="F29" s="176"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200" t="str">
        <f>IF(E29=""," ",VLOOKUP(E29,登録マスターデーター!$A$5:$AP$94,26,FALSE))</f>
        <v xml:space="preserve"> </v>
      </c>
      <c r="J29" s="314"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3" t="str">
        <f>登録マスターデーター!B76</f>
        <v xml:space="preserve"> </v>
      </c>
    </row>
    <row r="30" spans="1:22" ht="20.100000000000001" customHeight="1">
      <c r="A30" s="617">
        <v>5</v>
      </c>
      <c r="B30" s="611"/>
      <c r="C30" s="629"/>
      <c r="D30" s="175" t="str">
        <f>IF(E30="","",VLOOKUP(E30,登録マスターデーター!$A$5:$AP$94,36,FALSE))</f>
        <v/>
      </c>
      <c r="E30" s="297"/>
      <c r="F30" s="174"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199" t="str">
        <f>IF(E30=""," ",VLOOKUP(E30,登録マスターデーター!$A$5:$AP$94,26,FALSE))</f>
        <v xml:space="preserve"> </v>
      </c>
      <c r="J30" s="313"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3" t="str">
        <f>登録マスターデーター!B77</f>
        <v xml:space="preserve"> </v>
      </c>
    </row>
    <row r="31" spans="1:22" ht="20.100000000000001" customHeight="1">
      <c r="A31" s="617"/>
      <c r="B31" s="611"/>
      <c r="C31" s="630"/>
      <c r="D31" s="173" t="str">
        <f>IF(E31="","",VLOOKUP(E31,登録マスターデーター!$A$5:$AP$94,36,FALSE))</f>
        <v/>
      </c>
      <c r="E31" s="298"/>
      <c r="F31" s="176"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200" t="str">
        <f>IF(E31=""," ",VLOOKUP(E31,登録マスターデーター!$A$5:$AP$94,26,FALSE))</f>
        <v xml:space="preserve"> </v>
      </c>
      <c r="J31" s="314"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3" t="str">
        <f>登録マスターデーター!B78</f>
        <v xml:space="preserve"> </v>
      </c>
    </row>
    <row r="32" spans="1:22" ht="20.100000000000001" customHeight="1">
      <c r="A32" s="617">
        <v>6</v>
      </c>
      <c r="B32" s="611"/>
      <c r="C32" s="629"/>
      <c r="D32" s="175" t="str">
        <f>IF(E32="","",VLOOKUP(E32,登録マスターデーター!$A$5:$AP$94,36,FALSE))</f>
        <v/>
      </c>
      <c r="E32" s="297"/>
      <c r="F32" s="174"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199" t="str">
        <f>IF(E32=""," ",VLOOKUP(E32,登録マスターデーター!$A$5:$AP$94,26,FALSE))</f>
        <v xml:space="preserve"> </v>
      </c>
      <c r="J32" s="313"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3" t="str">
        <f>登録マスターデーター!B79</f>
        <v xml:space="preserve"> </v>
      </c>
    </row>
    <row r="33" spans="1:19" ht="20.100000000000001" customHeight="1">
      <c r="A33" s="617"/>
      <c r="B33" s="611"/>
      <c r="C33" s="630"/>
      <c r="D33" s="173" t="str">
        <f>IF(E33="","",VLOOKUP(E33,登録マスターデーター!$A$5:$AP$94,36,FALSE))</f>
        <v/>
      </c>
      <c r="E33" s="298"/>
      <c r="F33" s="176"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200" t="str">
        <f>IF(E33=""," ",VLOOKUP(E33,登録マスターデーター!$A$5:$AP$94,26,FALSE))</f>
        <v xml:space="preserve"> </v>
      </c>
      <c r="J33" s="315"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3" t="str">
        <f>登録マスターデーター!B80</f>
        <v xml:space="preserve"> </v>
      </c>
    </row>
    <row r="34" spans="1:19" ht="20.100000000000001" customHeight="1">
      <c r="A34" s="617">
        <v>7</v>
      </c>
      <c r="B34" s="611"/>
      <c r="C34" s="629"/>
      <c r="D34" s="175" t="str">
        <f>IF(E34="","",VLOOKUP(E34,登録マスターデーター!$A$5:$AP$94,36,FALSE))</f>
        <v/>
      </c>
      <c r="E34" s="297"/>
      <c r="F34" s="174"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199" t="str">
        <f>IF(E34=""," ",VLOOKUP(E34,登録マスターデーター!$A$5:$AP$94,26,FALSE))</f>
        <v xml:space="preserve"> </v>
      </c>
      <c r="J34" s="313"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3" t="str">
        <f>登録マスターデーター!B81</f>
        <v xml:space="preserve"> </v>
      </c>
    </row>
    <row r="35" spans="1:19" ht="20.100000000000001" customHeight="1">
      <c r="A35" s="617"/>
      <c r="B35" s="611"/>
      <c r="C35" s="630"/>
      <c r="D35" s="173" t="str">
        <f>IF(E35="","",VLOOKUP(E35,登録マスターデーター!$A$5:$AP$94,36,FALSE))</f>
        <v/>
      </c>
      <c r="E35" s="298"/>
      <c r="F35" s="176" t="str">
        <f>IF(E35="","",VLOOKUP(E35,登録マスターデーター!$A$5:$AP$94,2,FALSE))</f>
        <v/>
      </c>
      <c r="G35" s="176" t="str">
        <f>IF(E35="","",VLOOKUP(E35,登録マスターデーター!$A$5:$AP$94,13,FALSE))</f>
        <v/>
      </c>
      <c r="H35" s="176" t="str">
        <f>IF(E35="","",LOOKUP(E35,登録マスターデーター!$A$5:$B$94,登録マスターデーター!$V$5:$V$94)&amp;" "&amp;LOOKUP(E35,登録マスターデーター!$A$5:$B$94,登録マスターデーター!$W$5:$W$94))</f>
        <v/>
      </c>
      <c r="I35" s="200" t="str">
        <f>IF(E35=""," ",VLOOKUP(E35,登録マスターデーター!$A$5:$AP$94,26,FALSE))</f>
        <v xml:space="preserve"> </v>
      </c>
      <c r="J35" s="316"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3" t="str">
        <f>登録マスターデーター!B82</f>
        <v xml:space="preserve"> </v>
      </c>
    </row>
    <row r="36" spans="1:19" ht="20.100000000000001" customHeight="1">
      <c r="A36" s="617">
        <v>8</v>
      </c>
      <c r="B36" s="611"/>
      <c r="C36" s="629"/>
      <c r="D36" s="175" t="str">
        <f>IF(E36="","",VLOOKUP(E36,登録マスターデーター!$A$5:$AP$94,36,FALSE))</f>
        <v/>
      </c>
      <c r="E36" s="297"/>
      <c r="F36" s="174" t="str">
        <f>IF(E36="","",VLOOKUP(E36,登録マスターデーター!$A$5:$AP$94,2,FALSE))</f>
        <v/>
      </c>
      <c r="G36" s="174" t="str">
        <f>IF(E36="","",VLOOKUP(E36,登録マスターデーター!$A$5:$AP$94,13,FALSE))</f>
        <v/>
      </c>
      <c r="H36" s="174" t="str">
        <f>IF(E36="","",LOOKUP(E36,登録マスターデーター!$A$5:$B$94,登録マスターデーター!$V$5:$V$94)&amp;" "&amp;LOOKUP(E36,登録マスターデーター!$A$5:$B$94,登録マスターデーター!$W$5:$W$94))</f>
        <v/>
      </c>
      <c r="I36" s="199" t="str">
        <f>IF(E36=""," ",VLOOKUP(E36,登録マスターデーター!$A$5:$AP$94,26,FALSE))</f>
        <v xml:space="preserve"> </v>
      </c>
      <c r="J36" s="313" t="str">
        <f t="shared" si="1"/>
        <v/>
      </c>
      <c r="L36" s="3">
        <f>登録マスターデーター!A31</f>
        <v>27</v>
      </c>
      <c r="M36" s="3" t="str">
        <f>登録マスターデーター!B31</f>
        <v xml:space="preserve"> </v>
      </c>
      <c r="O36" s="3">
        <f>登録マスターデーター!A57</f>
        <v>53</v>
      </c>
      <c r="P36" s="3" t="str">
        <f>登録マスターデーター!B57</f>
        <v xml:space="preserve"> </v>
      </c>
      <c r="R36" s="49">
        <f>登録マスターデーター!A83</f>
        <v>79</v>
      </c>
      <c r="S36" s="3" t="str">
        <f>登録マスターデーター!B83</f>
        <v xml:space="preserve"> </v>
      </c>
    </row>
    <row r="37" spans="1:19" ht="20.100000000000001" customHeight="1">
      <c r="A37" s="617"/>
      <c r="B37" s="611"/>
      <c r="C37" s="630"/>
      <c r="D37" s="173" t="str">
        <f>IF(E37="","",VLOOKUP(E37,登録マスターデーター!$A$5:$AP$94,36,FALSE))</f>
        <v/>
      </c>
      <c r="E37" s="298"/>
      <c r="F37" s="176" t="str">
        <f>IF(E37="","",VLOOKUP(E37,登録マスターデーター!$A$5:$AP$94,2,FALSE))</f>
        <v/>
      </c>
      <c r="G37" s="176" t="str">
        <f>IF(E37="","",VLOOKUP(E37,登録マスターデーター!$A$5:$AP$94,13,FALSE))</f>
        <v/>
      </c>
      <c r="H37" s="176" t="str">
        <f>IF(E37="","",LOOKUP(E37,登録マスターデーター!$A$5:$B$94,登録マスターデーター!$V$5:$V$94)&amp;" "&amp;LOOKUP(E37,登録マスターデーター!$A$5:$B$94,登録マスターデーター!$W$5:$W$94))</f>
        <v/>
      </c>
      <c r="I37" s="200" t="str">
        <f>IF(E37=""," ",VLOOKUP(E37,登録マスターデーター!$A$5:$AP$94,26,FALSE))</f>
        <v xml:space="preserve"> </v>
      </c>
      <c r="J37" s="316" t="str">
        <f t="shared" si="1"/>
        <v/>
      </c>
      <c r="L37" s="3">
        <f>登録マスターデーター!A32</f>
        <v>28</v>
      </c>
      <c r="M37" s="3" t="str">
        <f>登録マスターデーター!B32</f>
        <v xml:space="preserve"> </v>
      </c>
      <c r="O37" s="3">
        <f>登録マスターデーター!A58</f>
        <v>54</v>
      </c>
      <c r="P37" s="3" t="str">
        <f>登録マスターデーター!B58</f>
        <v xml:space="preserve"> </v>
      </c>
      <c r="R37" s="49">
        <f>登録マスターデーター!A84</f>
        <v>80</v>
      </c>
      <c r="S37" s="3" t="str">
        <f>登録マスターデーター!B84</f>
        <v xml:space="preserve"> </v>
      </c>
    </row>
    <row r="38" spans="1:19" ht="20.100000000000001" customHeight="1">
      <c r="A38" s="617">
        <v>9</v>
      </c>
      <c r="B38" s="611"/>
      <c r="C38" s="629"/>
      <c r="D38" s="175" t="str">
        <f>IF(E38="","",VLOOKUP(E38,登録マスターデーター!$A$5:$AP$94,36,FALSE))</f>
        <v/>
      </c>
      <c r="E38" s="297"/>
      <c r="F38" s="174" t="str">
        <f>IF(E38="","",VLOOKUP(E38,登録マスターデーター!$A$5:$AP$94,2,FALSE))</f>
        <v/>
      </c>
      <c r="G38" s="174" t="str">
        <f>IF(E38="","",VLOOKUP(E38,登録マスターデーター!$A$5:$AP$94,13,FALSE))</f>
        <v/>
      </c>
      <c r="H38" s="174" t="str">
        <f>IF(E38="","",LOOKUP(E38,登録マスターデーター!$A$5:$B$94,登録マスターデーター!$V$5:$V$94)&amp;" "&amp;LOOKUP(E38,登録マスターデーター!$A$5:$B$94,登録マスターデーター!$W$5:$W$94))</f>
        <v/>
      </c>
      <c r="I38" s="199" t="str">
        <f>IF(E38=""," ",VLOOKUP(E38,登録マスターデーター!$A$5:$AP$94,26,FALSE))</f>
        <v xml:space="preserve"> </v>
      </c>
      <c r="J38" s="313" t="str">
        <f t="shared" si="1"/>
        <v/>
      </c>
      <c r="L38" s="3">
        <f>登録マスターデーター!A33</f>
        <v>29</v>
      </c>
      <c r="M38" s="3" t="str">
        <f>登録マスターデーター!B33</f>
        <v xml:space="preserve"> </v>
      </c>
      <c r="O38" s="3">
        <f>登録マスターデーター!A59</f>
        <v>55</v>
      </c>
      <c r="P38" s="3" t="str">
        <f>登録マスターデーター!B59</f>
        <v xml:space="preserve"> </v>
      </c>
      <c r="R38" s="49">
        <f>登録マスターデーター!A85</f>
        <v>81</v>
      </c>
      <c r="S38" s="3" t="str">
        <f>登録マスターデーター!B85</f>
        <v xml:space="preserve"> </v>
      </c>
    </row>
    <row r="39" spans="1:19" ht="20.100000000000001" customHeight="1">
      <c r="A39" s="617"/>
      <c r="B39" s="611"/>
      <c r="C39" s="630"/>
      <c r="D39" s="173" t="str">
        <f>IF(E39="","",VLOOKUP(E39,登録マスターデーター!$A$5:$AP$94,36,FALSE))</f>
        <v/>
      </c>
      <c r="E39" s="298"/>
      <c r="F39" s="176" t="str">
        <f>IF(E39="","",VLOOKUP(E39,登録マスターデーター!$A$5:$AP$94,2,FALSE))</f>
        <v/>
      </c>
      <c r="G39" s="176" t="str">
        <f>IF(E39="","",VLOOKUP(E39,登録マスターデーター!$A$5:$AP$94,13,FALSE))</f>
        <v/>
      </c>
      <c r="H39" s="176" t="str">
        <f>IF(E39="","",LOOKUP(E39,登録マスターデーター!$A$5:$B$94,登録マスターデーター!$V$5:$V$94)&amp;" "&amp;LOOKUP(E39,登録マスターデーター!$A$5:$B$94,登録マスターデーター!$W$5:$W$94))</f>
        <v/>
      </c>
      <c r="I39" s="200" t="str">
        <f>IF(E39=""," ",VLOOKUP(E39,登録マスターデーター!$A$5:$AP$94,26,FALSE))</f>
        <v xml:space="preserve"> </v>
      </c>
      <c r="J39" s="316" t="str">
        <f t="shared" si="1"/>
        <v/>
      </c>
      <c r="L39" s="3">
        <f>登録マスターデーター!A34</f>
        <v>30</v>
      </c>
      <c r="M39" s="3" t="str">
        <f>登録マスターデーター!B34</f>
        <v xml:space="preserve"> </v>
      </c>
      <c r="O39" s="3">
        <f>登録マスターデーター!A60</f>
        <v>56</v>
      </c>
      <c r="P39" s="3" t="str">
        <f>登録マスターデーター!B60</f>
        <v xml:space="preserve"> </v>
      </c>
      <c r="R39" s="49">
        <f>登録マスターデーター!A86</f>
        <v>82</v>
      </c>
      <c r="S39" s="3" t="str">
        <f>登録マスターデーター!B86</f>
        <v xml:space="preserve"> </v>
      </c>
    </row>
    <row r="40" spans="1:19" ht="20.100000000000001" customHeight="1">
      <c r="A40" s="617">
        <v>10</v>
      </c>
      <c r="B40" s="611"/>
      <c r="C40" s="629"/>
      <c r="D40" s="175" t="str">
        <f>IF(E40="","",VLOOKUP(E40,登録マスターデーター!$A$5:$AP$94,36,FALSE))</f>
        <v/>
      </c>
      <c r="E40" s="297"/>
      <c r="F40" s="174" t="str">
        <f>IF(E40="","",VLOOKUP(E40,登録マスターデーター!$A$5:$AP$94,2,FALSE))</f>
        <v/>
      </c>
      <c r="G40" s="174" t="str">
        <f>IF(E40="","",VLOOKUP(E40,登録マスターデーター!$A$5:$AP$94,13,FALSE))</f>
        <v/>
      </c>
      <c r="H40" s="174" t="str">
        <f>IF(E40="","",LOOKUP(E40,登録マスターデーター!$A$5:$B$94,登録マスターデーター!$V$5:$V$94)&amp;" "&amp;LOOKUP(E40,登録マスターデーター!$A$5:$B$94,登録マスターデーター!$W$5:$W$94))</f>
        <v/>
      </c>
      <c r="I40" s="199" t="str">
        <f>IF(E40=""," ",VLOOKUP(E40,登録マスターデーター!$A$5:$AP$94,26,FALSE))</f>
        <v xml:space="preserve"> </v>
      </c>
      <c r="J40" s="313" t="str">
        <f t="shared" si="1"/>
        <v/>
      </c>
      <c r="L40" s="3">
        <f>登録マスターデーター!A35</f>
        <v>31</v>
      </c>
      <c r="M40" s="3" t="str">
        <f>登録マスターデーター!B35</f>
        <v xml:space="preserve"> </v>
      </c>
      <c r="O40" s="3">
        <f>登録マスターデーター!A61</f>
        <v>57</v>
      </c>
      <c r="P40" s="3" t="str">
        <f>登録マスターデーター!B61</f>
        <v xml:space="preserve"> </v>
      </c>
      <c r="R40" s="49">
        <f>登録マスターデーター!A87</f>
        <v>83</v>
      </c>
      <c r="S40" s="3" t="str">
        <f>登録マスターデーター!B87</f>
        <v xml:space="preserve"> </v>
      </c>
    </row>
    <row r="41" spans="1:19" ht="20.100000000000001" customHeight="1">
      <c r="A41" s="617"/>
      <c r="B41" s="611"/>
      <c r="C41" s="630"/>
      <c r="D41" s="173" t="str">
        <f>IF(E41="","",VLOOKUP(E41,登録マスターデーター!$A$5:$AP$94,36,FALSE))</f>
        <v/>
      </c>
      <c r="E41" s="298"/>
      <c r="F41" s="176" t="str">
        <f>IF(E41="","",VLOOKUP(E41,登録マスターデーター!$A$5:$AP$94,2,FALSE))</f>
        <v/>
      </c>
      <c r="G41" s="176" t="str">
        <f>IF(E41="","",VLOOKUP(E41,登録マスターデーター!$A$5:$AP$94,13,FALSE))</f>
        <v/>
      </c>
      <c r="H41" s="176" t="str">
        <f>IF(E41="","",LOOKUP(E41,登録マスターデーター!$A$5:$B$94,登録マスターデーター!$V$5:$V$94)&amp;" "&amp;LOOKUP(E41,登録マスターデーター!$A$5:$B$94,登録マスターデーター!$W$5:$W$94))</f>
        <v/>
      </c>
      <c r="I41" s="200" t="str">
        <f>IF(E41=""," ",VLOOKUP(E41,登録マスターデーター!$A$5:$AP$94,26,FALSE))</f>
        <v xml:space="preserve"> </v>
      </c>
      <c r="J41" s="316" t="str">
        <f t="shared" si="1"/>
        <v/>
      </c>
      <c r="L41" s="3">
        <f>登録マスターデーター!A36</f>
        <v>32</v>
      </c>
      <c r="M41" s="3" t="str">
        <f>登録マスターデーター!B36</f>
        <v xml:space="preserve"> </v>
      </c>
      <c r="O41" s="3">
        <f>登録マスターデーター!A62</f>
        <v>58</v>
      </c>
      <c r="P41" s="3" t="str">
        <f>登録マスターデーター!B62</f>
        <v xml:space="preserve"> </v>
      </c>
      <c r="R41" s="49">
        <f>登録マスターデーター!A88</f>
        <v>84</v>
      </c>
      <c r="S41" s="3" t="str">
        <f>登録マスターデーター!B88</f>
        <v xml:space="preserve"> </v>
      </c>
    </row>
    <row r="42" spans="1:19" ht="20.100000000000001" customHeight="1">
      <c r="A42" s="617">
        <v>11</v>
      </c>
      <c r="B42" s="611"/>
      <c r="C42" s="629"/>
      <c r="D42" s="175" t="str">
        <f>IF(E42="","",VLOOKUP(E42,登録マスターデーター!$A$5:$AP$94,36,FALSE))</f>
        <v/>
      </c>
      <c r="E42" s="297"/>
      <c r="F42" s="174" t="str">
        <f>IF(E42="","",VLOOKUP(E42,登録マスターデーター!$A$5:$AP$94,2,FALSE))</f>
        <v/>
      </c>
      <c r="G42" s="174" t="str">
        <f>IF(E42="","",VLOOKUP(E42,登録マスターデーター!$A$5:$AP$94,13,FALSE))</f>
        <v/>
      </c>
      <c r="H42" s="174" t="str">
        <f>IF(E42="","",LOOKUP(E42,登録マスターデーター!$A$5:$B$94,登録マスターデーター!$V$5:$V$94)&amp;" "&amp;LOOKUP(E42,登録マスターデーター!$A$5:$B$94,登録マスターデーター!$W$5:$W$94))</f>
        <v/>
      </c>
      <c r="I42" s="199" t="str">
        <f>IF(E42=""," ",VLOOKUP(E42,登録マスターデーター!$A$5:$AP$94,26,FALSE))</f>
        <v xml:space="preserve"> </v>
      </c>
      <c r="J42" s="313" t="str">
        <f t="shared" si="1"/>
        <v/>
      </c>
      <c r="L42" s="3">
        <f>登録マスターデーター!A37</f>
        <v>33</v>
      </c>
      <c r="M42" s="3" t="str">
        <f>登録マスターデーター!B37</f>
        <v xml:space="preserve"> </v>
      </c>
      <c r="O42" s="3">
        <f>登録マスターデーター!A63</f>
        <v>59</v>
      </c>
      <c r="P42" s="3" t="str">
        <f>登録マスターデーター!B63</f>
        <v xml:space="preserve"> </v>
      </c>
      <c r="R42" s="49">
        <f>登録マスターデーター!A89</f>
        <v>85</v>
      </c>
      <c r="S42" s="3" t="str">
        <f>登録マスターデーター!B89</f>
        <v xml:space="preserve"> </v>
      </c>
    </row>
    <row r="43" spans="1:19" ht="20.100000000000001" customHeight="1" thickBot="1">
      <c r="A43" s="617"/>
      <c r="B43" s="631"/>
      <c r="C43" s="632"/>
      <c r="D43" s="183" t="str">
        <f>IF(E43="","",VLOOKUP(E43,登録マスターデーター!$A$5:$AP$94,36,FALSE))</f>
        <v/>
      </c>
      <c r="E43" s="299"/>
      <c r="F43" s="181" t="str">
        <f>IF(E43="","",VLOOKUP(E43,登録マスターデーター!$A$5:$AP$94,2,FALSE))</f>
        <v/>
      </c>
      <c r="G43" s="181" t="str">
        <f>IF(E43="","",VLOOKUP(E43,登録マスターデーター!$A$5:$AP$94,13,FALSE))</f>
        <v/>
      </c>
      <c r="H43" s="181" t="str">
        <f>IF(E43="","",LOOKUP(E43,登録マスターデーター!$A$5:$B$94,登録マスターデーター!$V$5:$V$94)&amp;" "&amp;LOOKUP(E43,登録マスターデーター!$A$5:$B$94,登録マスターデーター!$W$5:$W$94))</f>
        <v/>
      </c>
      <c r="I43" s="201" t="str">
        <f>IF(E43=""," ",VLOOKUP(E43,登録マスターデーター!$A$5:$AP$94,26,FALSE))</f>
        <v xml:space="preserve"> </v>
      </c>
      <c r="J43" s="317" t="str">
        <f t="shared" si="1"/>
        <v/>
      </c>
      <c r="L43" s="3">
        <f>登録マスターデーター!A38</f>
        <v>34</v>
      </c>
      <c r="M43" s="3" t="str">
        <f>登録マスターデーター!B38</f>
        <v xml:space="preserve"> </v>
      </c>
      <c r="O43" s="3">
        <f>登録マスターデーター!A64</f>
        <v>60</v>
      </c>
      <c r="P43" s="3" t="str">
        <f>登録マスターデーター!B64</f>
        <v xml:space="preserve"> </v>
      </c>
      <c r="R43" s="49">
        <f>登録マスターデーター!A90</f>
        <v>86</v>
      </c>
      <c r="S43" s="3" t="str">
        <f>登録マスターデーター!B90</f>
        <v xml:space="preserve"> </v>
      </c>
    </row>
    <row r="44" spans="1:19" ht="7.5" customHeight="1" thickBot="1">
      <c r="C44" s="9"/>
      <c r="D44" s="294"/>
      <c r="E44" s="294"/>
      <c r="F44" s="8"/>
      <c r="G44" s="8"/>
      <c r="H44" s="8"/>
      <c r="I44" s="294"/>
    </row>
    <row r="45" spans="1:19" ht="18" customHeight="1" thickBot="1">
      <c r="B45" s="609" t="s">
        <v>57</v>
      </c>
      <c r="C45" s="609"/>
      <c r="D45" s="609"/>
      <c r="E45" s="221" t="s">
        <v>176</v>
      </c>
      <c r="F45" s="610" t="str">
        <f>登録名簿!C3</f>
        <v>コピー＆ペーストしてください</v>
      </c>
      <c r="G45" s="610"/>
      <c r="H45" s="392"/>
      <c r="I45" s="268" t="s">
        <v>496</v>
      </c>
    </row>
    <row r="46" spans="1:19" ht="18" customHeight="1" thickBot="1">
      <c r="B46" s="609" t="s">
        <v>39</v>
      </c>
      <c r="C46" s="609"/>
      <c r="D46" s="609"/>
      <c r="E46" s="97"/>
      <c r="F46" s="27" t="str">
        <f>IF(E46="","",VLOOKUP(E46,登録マスターデーター!$A$5:$AP$86,2,FALSE))</f>
        <v/>
      </c>
      <c r="G46" s="27"/>
      <c r="H46" s="614" t="s">
        <v>58</v>
      </c>
      <c r="I46" s="269" t="str">
        <f>登録名簿!J1</f>
        <v xml:space="preserve"> </v>
      </c>
    </row>
    <row r="47" spans="1:19" ht="18" customHeight="1">
      <c r="B47" s="390" t="s">
        <v>40</v>
      </c>
      <c r="C47" s="609" t="str">
        <f>IF(E46="","",VLOOKUP(E46,登録マスターデーター!$A$5:$AP$86,28,FALSE))</f>
        <v/>
      </c>
      <c r="D47" s="609"/>
      <c r="F47" s="392" t="str">
        <f>IF(E46="","",VLOOKUP(E46,登録マスターデーター!$A$5:$AP$86,30,FALSE))</f>
        <v/>
      </c>
      <c r="G47" s="392"/>
      <c r="H47" s="615"/>
    </row>
    <row r="48" spans="1:19" ht="18" customHeight="1">
      <c r="B48" s="28" t="s">
        <v>59</v>
      </c>
      <c r="C48" s="102"/>
      <c r="D48" s="391" t="s">
        <v>60</v>
      </c>
      <c r="E48" s="391"/>
      <c r="F48" s="392" t="str">
        <f>IF(E46="","",VLOOKUP(E46,登録マスターデーター!$A$5:$AP$86,32,FALSE))</f>
        <v/>
      </c>
      <c r="G48" s="391" t="s">
        <v>92</v>
      </c>
      <c r="H48" s="392" t="str">
        <f>IF(E46="","",VLOOKUP(E46,登録マスターデーター!$A$5:$AP$86,33,FALSE))</f>
        <v/>
      </c>
    </row>
    <row r="49" spans="2:10" customFormat="1" ht="15" customHeight="1">
      <c r="B49" s="399" t="s">
        <v>61</v>
      </c>
      <c r="C49" s="399"/>
      <c r="E49" t="s">
        <v>62</v>
      </c>
      <c r="F49" s="129" t="s">
        <v>634</v>
      </c>
      <c r="G49" s="409"/>
      <c r="H49" s="281" t="str">
        <f t="shared" ref="H49:H54" si="2">"）　　　"</f>
        <v>）　　　</v>
      </c>
      <c r="I49" s="401">
        <f>3000*G49</f>
        <v>0</v>
      </c>
      <c r="J49" s="390"/>
    </row>
    <row r="50" spans="2:10" customFormat="1" ht="15" customHeight="1">
      <c r="B50" s="399" t="s">
        <v>61</v>
      </c>
      <c r="C50" s="399"/>
      <c r="E50" t="s">
        <v>64</v>
      </c>
      <c r="F50" s="129" t="s">
        <v>635</v>
      </c>
      <c r="G50" s="409"/>
      <c r="H50" s="281" t="str">
        <f t="shared" si="2"/>
        <v>）　　　</v>
      </c>
      <c r="I50" s="401">
        <f>6000*G50</f>
        <v>0</v>
      </c>
      <c r="J50" s="390"/>
    </row>
    <row r="51" spans="2:10" customFormat="1" ht="15" customHeight="1">
      <c r="B51" s="2" t="s">
        <v>66</v>
      </c>
      <c r="C51" s="2"/>
      <c r="E51" t="s">
        <v>64</v>
      </c>
      <c r="F51" s="129" t="s">
        <v>635</v>
      </c>
      <c r="G51" s="409"/>
      <c r="H51" s="281" t="str">
        <f t="shared" si="2"/>
        <v>）　　　</v>
      </c>
      <c r="I51" s="401">
        <f>6000*G51</f>
        <v>0</v>
      </c>
      <c r="J51" s="390"/>
    </row>
    <row r="52" spans="2:10" customFormat="1" ht="15" customHeight="1">
      <c r="B52" s="399" t="s">
        <v>642</v>
      </c>
      <c r="C52" s="399"/>
      <c r="E52" t="s">
        <v>62</v>
      </c>
      <c r="F52" s="129" t="s">
        <v>63</v>
      </c>
      <c r="G52" s="409"/>
      <c r="H52" s="281" t="str">
        <f t="shared" si="2"/>
        <v>）　　　</v>
      </c>
      <c r="I52" s="401">
        <f>2000*G52</f>
        <v>0</v>
      </c>
      <c r="J52" s="390"/>
    </row>
    <row r="53" spans="2:10" customFormat="1" ht="15" customHeight="1">
      <c r="B53" s="399" t="s">
        <v>642</v>
      </c>
      <c r="C53" s="399"/>
      <c r="E53" t="s">
        <v>64</v>
      </c>
      <c r="F53" s="402" t="s">
        <v>65</v>
      </c>
      <c r="G53" s="409"/>
      <c r="H53" s="281" t="str">
        <f t="shared" si="2"/>
        <v>）　　　</v>
      </c>
      <c r="I53" s="401">
        <f>4000*G53</f>
        <v>0</v>
      </c>
      <c r="J53" s="390"/>
    </row>
    <row r="54" spans="2:10" customFormat="1" ht="15" customHeight="1" thickBot="1">
      <c r="B54" s="399" t="s">
        <v>643</v>
      </c>
      <c r="C54" s="408"/>
      <c r="D54" s="404"/>
      <c r="E54" s="404" t="s">
        <v>64</v>
      </c>
      <c r="F54" s="405" t="s">
        <v>65</v>
      </c>
      <c r="G54" s="410"/>
      <c r="H54" s="411" t="str">
        <f t="shared" si="2"/>
        <v>）　　　</v>
      </c>
      <c r="I54" s="407">
        <f>4000*G54</f>
        <v>0</v>
      </c>
      <c r="J54" s="390"/>
    </row>
    <row r="55" spans="2:10" ht="15" customHeight="1" thickTop="1">
      <c r="B55" s="35"/>
      <c r="C55" s="9"/>
      <c r="H55" s="36" t="s">
        <v>70</v>
      </c>
      <c r="I55" s="37">
        <f>SUM(I49:I54)</f>
        <v>0</v>
      </c>
      <c r="J55" s="38" t="s">
        <v>41</v>
      </c>
    </row>
    <row r="56" spans="2:10" ht="15.95" customHeight="1">
      <c r="B56" s="12" t="s">
        <v>71</v>
      </c>
    </row>
  </sheetData>
  <sheetProtection password="E9DF" sheet="1" objects="1" scenarios="1" formatCells="0"/>
  <mergeCells count="42">
    <mergeCell ref="B45:D45"/>
    <mergeCell ref="F45:G45"/>
    <mergeCell ref="B46:D46"/>
    <mergeCell ref="H46:H47"/>
    <mergeCell ref="C47:D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1:J1"/>
    <mergeCell ref="F2:J2"/>
    <mergeCell ref="I4:J5"/>
    <mergeCell ref="C8:G8"/>
    <mergeCell ref="A22:A23"/>
    <mergeCell ref="B22:B23"/>
    <mergeCell ref="C22:C23"/>
  </mergeCells>
  <phoneticPr fontId="3"/>
  <dataValidations count="2">
    <dataValidation type="list" allowBlank="1" showInputMessage="1" promptTitle="種目" prompt="種目を選択して下さい" sqref="B10:B19">
      <formula1>"　,MS,WS"</formula1>
    </dataValidation>
    <dataValidation type="list" allowBlank="1" showInputMessage="1" promptTitle="種目" prompt="種目を選択して下さい" sqref="B22:B43">
      <formula1>"　,MD,WD"</formula1>
    </dataValidation>
  </dataValidations>
  <printOptions horizontalCentered="1"/>
  <pageMargins left="0.59055118110236227" right="0.59055118110236227" top="0.59055118110236227" bottom="0.59055118110236227" header="0.51181102362204722" footer="0.51181102362204722"/>
  <pageSetup paperSize="9" scale="78" orientation="portrait" horizontalDpi="4294967294" verticalDpi="1200"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V67"/>
  <sheetViews>
    <sheetView showZeros="0" workbookViewId="0">
      <selection activeCell="K13" sqref="K13"/>
    </sheetView>
  </sheetViews>
  <sheetFormatPr defaultRowHeight="13.5"/>
  <cols>
    <col min="1" max="1" width="2.875" style="3" customWidth="1"/>
    <col min="2" max="2" width="12.25" style="390" customWidth="1"/>
    <col min="3" max="3" width="3.625" style="99" customWidth="1"/>
    <col min="4" max="4" width="5.625" style="390" customWidth="1"/>
    <col min="5" max="5" width="3" style="390" customWidth="1"/>
    <col min="6" max="6" width="16.875" style="12" customWidth="1"/>
    <col min="7" max="7" width="20.125" style="12" customWidth="1"/>
    <col min="8" max="8" width="19.625" style="12" customWidth="1"/>
    <col min="9" max="9" width="14.5" style="390" customWidth="1"/>
    <col min="10" max="10" width="8.625" style="390" customWidth="1"/>
    <col min="11" max="11" width="9.5" style="3" bestFit="1" customWidth="1"/>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2" t="s">
        <v>639</v>
      </c>
      <c r="B1" s="612"/>
      <c r="C1" s="612"/>
      <c r="D1" s="612"/>
      <c r="E1" s="612"/>
      <c r="F1" s="612"/>
      <c r="G1" s="612"/>
      <c r="H1" s="612"/>
      <c r="I1" s="612"/>
      <c r="J1" s="612"/>
    </row>
    <row r="2" spans="1:22">
      <c r="D2" s="396"/>
      <c r="E2" s="396"/>
      <c r="F2" s="613" t="s">
        <v>76</v>
      </c>
      <c r="G2" s="613"/>
      <c r="H2" s="613"/>
      <c r="I2" s="613"/>
      <c r="J2" s="613"/>
    </row>
    <row r="3" spans="1:22" ht="12.95" customHeight="1" thickBot="1">
      <c r="B3" s="10" t="s">
        <v>42</v>
      </c>
      <c r="C3" s="100"/>
      <c r="D3" s="396"/>
      <c r="E3" s="396"/>
      <c r="G3" s="13"/>
      <c r="K3" s="148"/>
      <c r="M3" s="147"/>
    </row>
    <row r="4" spans="1:22" ht="12.95" customHeight="1">
      <c r="B4" s="14" t="s">
        <v>43</v>
      </c>
      <c r="C4" s="101"/>
      <c r="D4" s="396"/>
      <c r="E4" s="396"/>
      <c r="F4" s="10"/>
      <c r="G4" s="15"/>
      <c r="H4" s="15"/>
      <c r="I4" s="623" t="s">
        <v>117</v>
      </c>
      <c r="J4" s="624"/>
    </row>
    <row r="5" spans="1:22" ht="12.95" customHeight="1" thickBot="1">
      <c r="B5" s="14" t="s">
        <v>638</v>
      </c>
      <c r="C5" s="101"/>
      <c r="D5" s="396"/>
      <c r="E5" s="396"/>
      <c r="F5" s="10"/>
      <c r="G5" s="15"/>
      <c r="H5" s="15"/>
      <c r="I5" s="625"/>
      <c r="J5" s="626"/>
    </row>
    <row r="6" spans="1:22" ht="12.95" customHeight="1">
      <c r="B6" s="14" t="s">
        <v>637</v>
      </c>
      <c r="C6" s="101"/>
      <c r="D6" s="396"/>
      <c r="E6" s="396"/>
      <c r="F6" s="10"/>
      <c r="G6" s="10"/>
      <c r="H6" s="10"/>
    </row>
    <row r="7" spans="1:22" ht="12.95" customHeight="1">
      <c r="B7" s="14" t="s">
        <v>77</v>
      </c>
      <c r="C7" s="101"/>
      <c r="D7" s="396"/>
      <c r="E7" s="396"/>
      <c r="F7" s="10"/>
      <c r="G7" s="10"/>
      <c r="H7" s="16" t="s">
        <v>46</v>
      </c>
      <c r="I7" s="45">
        <f>登録名簿!K3</f>
        <v>42826</v>
      </c>
    </row>
    <row r="8" spans="1:22" ht="30" customHeight="1" thickBot="1">
      <c r="B8" s="17" t="s">
        <v>47</v>
      </c>
      <c r="C8" s="641" t="s">
        <v>640</v>
      </c>
      <c r="D8" s="641"/>
      <c r="E8" s="641"/>
      <c r="F8" s="641"/>
      <c r="G8" s="641"/>
      <c r="H8" s="18"/>
      <c r="I8" s="19"/>
      <c r="K8" s="20" t="s">
        <v>49</v>
      </c>
    </row>
    <row r="9" spans="1:22" ht="24.95" customHeight="1">
      <c r="B9" s="393" t="s">
        <v>50</v>
      </c>
      <c r="C9" s="58" t="s">
        <v>75</v>
      </c>
      <c r="D9" s="59" t="s">
        <v>51</v>
      </c>
      <c r="E9" s="217" t="s">
        <v>176</v>
      </c>
      <c r="F9" s="394" t="s">
        <v>52</v>
      </c>
      <c r="G9" s="394" t="s">
        <v>79</v>
      </c>
      <c r="H9" s="60" t="s">
        <v>80</v>
      </c>
      <c r="I9" s="61" t="s">
        <v>53</v>
      </c>
      <c r="J9" s="62" t="s">
        <v>54</v>
      </c>
      <c r="L9" s="216" t="s">
        <v>177</v>
      </c>
    </row>
    <row r="10" spans="1:22" ht="20.100000000000001" customHeight="1">
      <c r="A10" s="3">
        <v>1</v>
      </c>
      <c r="B10" s="395"/>
      <c r="C10" s="218"/>
      <c r="D10" s="164" t="str">
        <f>IF(E10="","",VLOOKUP(E10,登録マスターデーター!$A$5:$AP$86,36,FALSE))</f>
        <v/>
      </c>
      <c r="E10" s="40"/>
      <c r="F10" s="161" t="str">
        <f>IF(E10="","",VLOOKUP(E10,登録マスターデーター!$A$5:$AP$86,2,FALSE))</f>
        <v/>
      </c>
      <c r="G10" s="162" t="str">
        <f>IF(E10="","",VLOOKUP(E10,登録マスターデーター!$A$5:$AP$86,13,FALSE))</f>
        <v/>
      </c>
      <c r="H10" s="162" t="str">
        <f>IF(E10="","",LOOKUP(E10,登録マスターデーター!$A$5:$B$86,登録マスターデーター!$V$5:$V$86)&amp;" "&amp;LOOKUP(E10,登録マスターデーター!$A$5:$B$86,登録マスターデーター!$W$5:$W$86))</f>
        <v/>
      </c>
      <c r="I10" s="198" t="str">
        <f>IF(E10=""," ",VLOOKUP(E10,登録マスターデーター!$A$5:$AP$86,26,FALSE))</f>
        <v xml:space="preserve"> </v>
      </c>
      <c r="J10" s="194" t="str">
        <f t="shared" ref="J10:J19" si="0">IF(I10=" ","",DATEDIF(I10,$I$7,"Y")&amp;"歳")</f>
        <v/>
      </c>
      <c r="L10" s="3">
        <f>登録マスターデーター!A5</f>
        <v>1</v>
      </c>
      <c r="M10" s="3" t="str">
        <f>登録マスターデーター!B5</f>
        <v xml:space="preserve"> </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3" t="str">
        <f>登録マスターデーター!B83</f>
        <v xml:space="preserve"> </v>
      </c>
    </row>
    <row r="11" spans="1:22" ht="20.100000000000001" customHeight="1">
      <c r="A11" s="3">
        <v>2</v>
      </c>
      <c r="B11" s="395"/>
      <c r="C11" s="218"/>
      <c r="D11" s="164" t="str">
        <f>IF(E11="","",VLOOKUP(E11,登録マスターデーター!$A$5:$AP$86,36,FALSE))</f>
        <v/>
      </c>
      <c r="E11" s="40"/>
      <c r="F11" s="161" t="str">
        <f>IF(E11="","",VLOOKUP(E11,登録マスターデーター!$A$5:$AP$86,2,FALSE))</f>
        <v/>
      </c>
      <c r="G11" s="162" t="str">
        <f>IF(E11="","",VLOOKUP(E11,登録マスターデーター!$A$5:$AP$86,13,FALSE))</f>
        <v/>
      </c>
      <c r="H11" s="162" t="str">
        <f>IF(E11="","",LOOKUP(E11,登録マスターデーター!$A$5:$B$86,登録マスターデーター!$V$5:$V$86)&amp;" "&amp;LOOKUP(E11,登録マスターデーター!$A$5:$B$86,登録マスターデーター!$W$5:$W$86))</f>
        <v/>
      </c>
      <c r="I11" s="198" t="str">
        <f>IF(E11=""," ",VLOOKUP(E11,登録マスターデーター!$A$5:$AP$86,26,FALSE))</f>
        <v xml:space="preserve"> </v>
      </c>
      <c r="J11" s="194" t="str">
        <f t="shared" si="0"/>
        <v/>
      </c>
      <c r="L11" s="3">
        <f>登録マスターデーター!A6</f>
        <v>2</v>
      </c>
      <c r="M11" s="3" t="str">
        <f>登録マスターデーター!B6</f>
        <v xml:space="preserve"> </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3" t="str">
        <f>登録マスターデーター!B84</f>
        <v xml:space="preserve"> </v>
      </c>
    </row>
    <row r="12" spans="1:22" ht="20.100000000000001" customHeight="1">
      <c r="A12" s="3">
        <v>3</v>
      </c>
      <c r="B12" s="395"/>
      <c r="C12" s="218"/>
      <c r="D12" s="164" t="str">
        <f>IF(E12="","",VLOOKUP(E12,登録マスターデーター!$A$5:$AP$86,36,FALSE))</f>
        <v/>
      </c>
      <c r="E12" s="40"/>
      <c r="F12" s="161" t="str">
        <f>IF(E12="","",VLOOKUP(E12,登録マスターデーター!$A$5:$AP$86,2,FALSE))</f>
        <v/>
      </c>
      <c r="G12" s="162" t="str">
        <f>IF(E12="","",VLOOKUP(E12,登録マスターデーター!$A$5:$AP$86,13,FALSE))</f>
        <v/>
      </c>
      <c r="H12" s="162" t="str">
        <f>IF(E12="","",LOOKUP(E12,登録マスターデーター!$A$5:$B$86,登録マスターデーター!$V$5:$V$86)&amp;" "&amp;LOOKUP(E12,登録マスターデーター!$A$5:$B$86,登録マスターデーター!$W$5:$W$86))</f>
        <v/>
      </c>
      <c r="I12" s="198" t="str">
        <f>IF(E12=""," ",VLOOKUP(E12,登録マスターデーター!$A$5:$AP$86,26,FALSE))</f>
        <v xml:space="preserve"> </v>
      </c>
      <c r="J12" s="194" t="str">
        <f t="shared" si="0"/>
        <v/>
      </c>
      <c r="L12" s="3">
        <f>登録マスターデーター!A7</f>
        <v>3</v>
      </c>
      <c r="M12" s="3" t="str">
        <f>登録マスターデーター!B7</f>
        <v xml:space="preserve"> </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3" t="str">
        <f>登録マスターデーター!B85</f>
        <v xml:space="preserve"> </v>
      </c>
    </row>
    <row r="13" spans="1:22" ht="20.100000000000001" customHeight="1">
      <c r="A13" s="3">
        <v>4</v>
      </c>
      <c r="B13" s="395"/>
      <c r="C13" s="218"/>
      <c r="D13" s="164" t="str">
        <f>IF(E13="","",VLOOKUP(E13,登録マスターデーター!$A$5:$AP$86,36,FALSE))</f>
        <v/>
      </c>
      <c r="E13" s="40"/>
      <c r="F13" s="161" t="str">
        <f>IF(E13="","",VLOOKUP(E13,登録マスターデーター!$A$5:$AP$86,2,FALSE))</f>
        <v/>
      </c>
      <c r="G13" s="162" t="str">
        <f>IF(E13="","",VLOOKUP(E13,登録マスターデーター!$A$5:$AP$86,13,FALSE))</f>
        <v/>
      </c>
      <c r="H13" s="162" t="str">
        <f>IF(E13="","",LOOKUP(E13,登録マスターデーター!$A$5:$B$86,登録マスターデーター!$V$5:$V$86)&amp;" "&amp;LOOKUP(E13,登録マスターデーター!$A$5:$B$86,登録マスターデーター!$W$5:$W$86))</f>
        <v/>
      </c>
      <c r="I13" s="198" t="str">
        <f>IF(E13=""," ",VLOOKUP(E13,登録マスターデーター!$A$5:$AP$86,26,FALSE))</f>
        <v xml:space="preserve"> </v>
      </c>
      <c r="J13" s="194" t="str">
        <f t="shared" si="0"/>
        <v/>
      </c>
      <c r="L13" s="3">
        <f>登録マスターデーター!A8</f>
        <v>4</v>
      </c>
      <c r="M13" s="3" t="str">
        <f>登録マスターデーター!B8</f>
        <v xml:space="preserve"> </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3" t="str">
        <f>登録マスターデーター!B86</f>
        <v xml:space="preserve"> </v>
      </c>
    </row>
    <row r="14" spans="1:22" ht="20.100000000000001" customHeight="1">
      <c r="A14" s="3">
        <v>5</v>
      </c>
      <c r="B14" s="395"/>
      <c r="C14" s="218"/>
      <c r="D14" s="164" t="str">
        <f>IF(E14="","",VLOOKUP(E14,登録マスターデーター!$A$5:$AP$86,36,FALSE))</f>
        <v/>
      </c>
      <c r="E14" s="40"/>
      <c r="F14" s="161" t="str">
        <f>IF(E14="","",VLOOKUP(E14,登録マスターデーター!$A$5:$AP$86,2,FALSE))</f>
        <v/>
      </c>
      <c r="G14" s="162" t="str">
        <f>IF(E14="","",VLOOKUP(E14,登録マスターデーター!$A$5:$AP$86,13,FALSE))</f>
        <v/>
      </c>
      <c r="H14" s="162" t="str">
        <f>IF(E14="","",LOOKUP(E14,登録マスターデーター!$A$5:$B$86,登録マスターデーター!$V$5:$V$86)&amp;" "&amp;LOOKUP(E14,登録マスターデーター!$A$5:$B$86,登録マスターデーター!$W$5:$W$86))</f>
        <v/>
      </c>
      <c r="I14" s="198" t="str">
        <f>IF(E14=""," ",VLOOKUP(E14,登録マスターデーター!$A$5:$AP$86,26,FALSE))</f>
        <v xml:space="preserve"> </v>
      </c>
      <c r="J14" s="194" t="str">
        <f t="shared" si="0"/>
        <v/>
      </c>
      <c r="L14" s="3">
        <f>登録マスターデーター!A9</f>
        <v>5</v>
      </c>
      <c r="M14" s="3" t="str">
        <f>登録マスターデーター!B9</f>
        <v xml:space="preserve"> </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3" t="str">
        <f>登録マスターデーター!B87</f>
        <v xml:space="preserve"> </v>
      </c>
    </row>
    <row r="15" spans="1:22" ht="20.100000000000001" customHeight="1">
      <c r="A15" s="3">
        <v>6</v>
      </c>
      <c r="B15" s="395"/>
      <c r="C15" s="218"/>
      <c r="D15" s="164" t="str">
        <f>IF(E15="","",VLOOKUP(E15,登録マスターデーター!$A$5:$AP$86,36,FALSE))</f>
        <v/>
      </c>
      <c r="E15" s="40"/>
      <c r="F15" s="161" t="str">
        <f>IF(E15="","",VLOOKUP(E15,登録マスターデーター!$A$5:$AP$86,2,FALSE))</f>
        <v/>
      </c>
      <c r="G15" s="162" t="str">
        <f>IF(E15="","",VLOOKUP(E15,登録マスターデーター!$A$5:$AP$86,13,FALSE))</f>
        <v/>
      </c>
      <c r="H15" s="162" t="str">
        <f>IF(E15="","",LOOKUP(E15,登録マスターデーター!$A$5:$B$86,登録マスターデーター!$V$5:$V$86)&amp;" "&amp;LOOKUP(E15,登録マスターデーター!$A$5:$B$86,登録マスターデーター!$W$5:$W$86))</f>
        <v/>
      </c>
      <c r="I15" s="198" t="str">
        <f>IF(E15=""," ",VLOOKUP(E15,登録マスターデーター!$A$5:$AP$86,26,FALSE))</f>
        <v xml:space="preserve"> </v>
      </c>
      <c r="J15" s="194" t="str">
        <f t="shared" si="0"/>
        <v/>
      </c>
      <c r="L15" s="3">
        <f>登録マスターデーター!A10</f>
        <v>6</v>
      </c>
      <c r="M15" s="3" t="str">
        <f>登録マスターデーター!B10</f>
        <v xml:space="preserve"> </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3" t="str">
        <f>登録マスターデーター!B88</f>
        <v xml:space="preserve"> </v>
      </c>
    </row>
    <row r="16" spans="1:22" ht="20.100000000000001" customHeight="1">
      <c r="A16" s="3">
        <v>7</v>
      </c>
      <c r="B16" s="395"/>
      <c r="C16" s="218"/>
      <c r="D16" s="164" t="str">
        <f>IF(E16="","",VLOOKUP(E16,登録マスターデーター!$A$5:$AP$86,36,FALSE))</f>
        <v/>
      </c>
      <c r="E16" s="40"/>
      <c r="F16" s="161" t="str">
        <f>IF(E16="","",VLOOKUP(E16,登録マスターデーター!$A$5:$AP$86,2,FALSE))</f>
        <v/>
      </c>
      <c r="G16" s="162" t="str">
        <f>IF(E16="","",VLOOKUP(E16,登録マスターデーター!$A$5:$AP$86,13,FALSE))</f>
        <v/>
      </c>
      <c r="H16" s="162" t="str">
        <f>IF(E16="","",LOOKUP(E16,登録マスターデーター!$A$5:$B$86,登録マスターデーター!$V$5:$V$86)&amp;" "&amp;LOOKUP(E16,登録マスターデーター!$A$5:$B$86,登録マスターデーター!$W$5:$W$86))</f>
        <v/>
      </c>
      <c r="I16" s="198" t="str">
        <f>IF(E16=""," ",VLOOKUP(E16,登録マスターデーター!$A$5:$AP$86,26,FALSE))</f>
        <v xml:space="preserve"> </v>
      </c>
      <c r="J16" s="194" t="str">
        <f t="shared" si="0"/>
        <v/>
      </c>
      <c r="L16" s="3">
        <f>登録マスターデーター!A11</f>
        <v>7</v>
      </c>
      <c r="M16" s="3" t="str">
        <f>登録マスターデーター!B11</f>
        <v xml:space="preserve"> </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3" t="str">
        <f>登録マスターデーター!B89</f>
        <v xml:space="preserve"> </v>
      </c>
    </row>
    <row r="17" spans="1:22" ht="20.100000000000001" customHeight="1">
      <c r="A17" s="3">
        <v>8</v>
      </c>
      <c r="B17" s="395"/>
      <c r="C17" s="218"/>
      <c r="D17" s="164" t="str">
        <f>IF(E17="","",VLOOKUP(E17,登録マスターデーター!$A$5:$AP$86,36,FALSE))</f>
        <v/>
      </c>
      <c r="E17" s="40"/>
      <c r="F17" s="161" t="str">
        <f>IF(E17="","",VLOOKUP(E17,登録マスターデーター!$A$5:$AP$86,2,FALSE))</f>
        <v/>
      </c>
      <c r="G17" s="162" t="str">
        <f>IF(E17="","",VLOOKUP(E17,登録マスターデーター!$A$5:$AP$86,13,FALSE))</f>
        <v/>
      </c>
      <c r="H17" s="162" t="str">
        <f>IF(E17="","",LOOKUP(E17,登録マスターデーター!$A$5:$B$86,登録マスターデーター!$V$5:$V$86)&amp;" "&amp;LOOKUP(E17,登録マスターデーター!$A$5:$B$86,登録マスターデーター!$W$5:$W$86))</f>
        <v/>
      </c>
      <c r="I17" s="198" t="str">
        <f>IF(E17=""," ",VLOOKUP(E17,登録マスターデーター!$A$5:$AP$86,26,FALSE))</f>
        <v xml:space="preserve"> </v>
      </c>
      <c r="J17" s="194" t="str">
        <f t="shared" si="0"/>
        <v/>
      </c>
      <c r="L17" s="3">
        <f>登録マスターデーター!A12</f>
        <v>8</v>
      </c>
      <c r="M17" s="3" t="str">
        <f>登録マスターデーター!B12</f>
        <v xml:space="preserve"> </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3" t="str">
        <f>登録マスターデーター!B90</f>
        <v xml:space="preserve"> </v>
      </c>
    </row>
    <row r="18" spans="1:22" ht="20.100000000000001" customHeight="1">
      <c r="A18" s="3">
        <v>9</v>
      </c>
      <c r="B18" s="395"/>
      <c r="C18" s="218"/>
      <c r="D18" s="164" t="str">
        <f>IF(E18="","",VLOOKUP(E18,登録マスターデーター!$A$5:$AP$86,36,FALSE))</f>
        <v/>
      </c>
      <c r="E18" s="40"/>
      <c r="F18" s="161" t="str">
        <f>IF(E18="","",VLOOKUP(E18,登録マスターデーター!$A$5:$AP$86,2,FALSE))</f>
        <v/>
      </c>
      <c r="G18" s="162" t="str">
        <f>IF(E18="","",VLOOKUP(E18,登録マスターデーター!$A$5:$AP$86,13,FALSE))</f>
        <v/>
      </c>
      <c r="H18" s="162" t="str">
        <f>IF(E18="","",LOOKUP(E18,登録マスターデーター!$A$5:$B$86,登録マスターデーター!$V$5:$V$86)&amp;" "&amp;LOOKUP(E18,登録マスターデーター!$A$5:$B$86,登録マスターデーター!$W$5:$W$86))</f>
        <v/>
      </c>
      <c r="I18" s="198" t="str">
        <f>IF(E18=""," ",VLOOKUP(E18,登録マスターデーター!$A$5:$AP$86,26,FALSE))</f>
        <v xml:space="preserve"> </v>
      </c>
      <c r="J18" s="194" t="str">
        <f t="shared" si="0"/>
        <v/>
      </c>
      <c r="L18" s="3">
        <f>登録マスターデーター!A13</f>
        <v>9</v>
      </c>
      <c r="M18" s="3" t="str">
        <f>登録マスターデーター!B13</f>
        <v xml:space="preserve"> </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3" t="str">
        <f>登録マスターデーター!B91</f>
        <v xml:space="preserve"> </v>
      </c>
    </row>
    <row r="19" spans="1:22" ht="20.100000000000001" customHeight="1">
      <c r="A19" s="3">
        <v>10</v>
      </c>
      <c r="B19" s="395"/>
      <c r="C19" s="218"/>
      <c r="D19" s="164" t="str">
        <f>IF(E19="","",VLOOKUP(E19,登録マスターデーター!$A$5:$AP$86,36,FALSE))</f>
        <v/>
      </c>
      <c r="E19" s="40"/>
      <c r="F19" s="161" t="str">
        <f>IF(E19="","",VLOOKUP(E19,登録マスターデーター!$A$5:$AP$86,2,FALSE))</f>
        <v/>
      </c>
      <c r="G19" s="162" t="str">
        <f>IF(E19="","",VLOOKUP(E19,登録マスターデーター!$A$5:$AP$86,13,FALSE))</f>
        <v/>
      </c>
      <c r="H19" s="162" t="str">
        <f>IF(E19="","",LOOKUP(E19,登録マスターデーター!$A$5:$B$86,登録マスターデーター!$V$5:$V$86)&amp;" "&amp;LOOKUP(E19,登録マスターデーター!$A$5:$B$86,登録マスターデーター!$W$5:$W$86))</f>
        <v/>
      </c>
      <c r="I19" s="198" t="str">
        <f>IF(E19=""," ",VLOOKUP(E19,登録マスターデーター!$A$5:$AP$86,26,FALSE))</f>
        <v xml:space="preserve"> </v>
      </c>
      <c r="J19" s="194" t="str">
        <f t="shared" si="0"/>
        <v/>
      </c>
      <c r="L19" s="3">
        <f>登録マスターデーター!A14</f>
        <v>10</v>
      </c>
      <c r="M19" s="3" t="str">
        <f>登録マスターデーター!B14</f>
        <v xml:space="preserve"> </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3" t="str">
        <f>登録マスターデーター!B92</f>
        <v xml:space="preserve"> </v>
      </c>
    </row>
    <row r="20" spans="1:22" ht="20.25" customHeight="1">
      <c r="B20" s="64" t="s">
        <v>55</v>
      </c>
      <c r="C20" s="17"/>
      <c r="D20" s="7"/>
      <c r="E20" s="230"/>
      <c r="F20" s="17"/>
      <c r="G20" s="17"/>
      <c r="H20" s="25"/>
      <c r="I20" s="294"/>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3" t="str">
        <f>登録マスターデーター!B93</f>
        <v xml:space="preserve"> </v>
      </c>
    </row>
    <row r="21" spans="1:22" ht="24.95" customHeight="1">
      <c r="B21" s="397" t="s">
        <v>50</v>
      </c>
      <c r="C21" s="389" t="s">
        <v>75</v>
      </c>
      <c r="D21" s="22" t="s">
        <v>51</v>
      </c>
      <c r="E21" s="220" t="s">
        <v>176</v>
      </c>
      <c r="F21" s="398" t="s">
        <v>52</v>
      </c>
      <c r="G21" s="398" t="s">
        <v>79</v>
      </c>
      <c r="H21" s="23" t="s">
        <v>56</v>
      </c>
      <c r="I21" s="24"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3" t="str">
        <f>登録マスターデーター!B94</f>
        <v xml:space="preserve"> </v>
      </c>
    </row>
    <row r="22" spans="1:22" ht="20.100000000000001" customHeight="1">
      <c r="A22" s="617">
        <v>1</v>
      </c>
      <c r="B22" s="611"/>
      <c r="C22" s="629"/>
      <c r="D22" s="175" t="str">
        <f>IF(E22="","",VLOOKUP(E22,登録マスターデーター!$A$5:$AP$94,36,FALSE))</f>
        <v/>
      </c>
      <c r="E22" s="297"/>
      <c r="F22" s="174" t="str">
        <f>IF(E22="","",VLOOKUP(E22,登録マスターデーター!$A$5:$AP$94,2,FALSE))</f>
        <v/>
      </c>
      <c r="G22" s="174" t="str">
        <f>IF(E22="","",VLOOKUP(E22,登録マスターデーター!$A$5:$AP$94,13,FALSE))</f>
        <v/>
      </c>
      <c r="H22" s="174" t="str">
        <f>IF(E22="","",LOOKUP(E22,登録マスターデーター!$A$5:$B$94,登録マスターデーター!$V$5:$V$94)&amp;" "&amp;LOOKUP(E22,登録マスターデーター!$A$5:$B$94,登録マスターデーター!$W$5:$W$94))</f>
        <v/>
      </c>
      <c r="I22" s="199" t="str">
        <f>IF(E22=""," ",VLOOKUP(E22,登録マスターデーター!$A$5:$AP$94,26,FALSE))</f>
        <v xml:space="preserve"> </v>
      </c>
      <c r="J22" s="313" t="str">
        <f t="shared" ref="J22:J43" si="1">IF(I22=" ","",DATEDIF(I22,$I$7,"Y")&amp;"歳")</f>
        <v/>
      </c>
      <c r="K22" s="50"/>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17"/>
      <c r="B23" s="611"/>
      <c r="C23" s="630"/>
      <c r="D23" s="173" t="str">
        <f>IF(E23="","",VLOOKUP(E23,登録マスターデーター!$A$5:$AP$94,36,FALSE))</f>
        <v/>
      </c>
      <c r="E23" s="298"/>
      <c r="F23" s="176" t="str">
        <f>IF(E23="","",VLOOKUP(E23,登録マスターデーター!$A$5:$AP$94,2,FALSE))</f>
        <v/>
      </c>
      <c r="G23" s="176" t="str">
        <f>IF(E23="","",VLOOKUP(E23,登録マスターデーター!$A$5:$AP$94,13,FALSE))</f>
        <v/>
      </c>
      <c r="H23" s="176" t="str">
        <f>IF(E23="","",LOOKUP(E23,登録マスターデーター!$A$5:$B$94,登録マスターデーター!$V$5:$V$94)&amp;" "&amp;LOOKUP(E23,登録マスターデーター!$A$5:$B$94,登録マスターデーター!$W$5:$W$94))</f>
        <v/>
      </c>
      <c r="I23" s="200" t="str">
        <f>IF(E23=""," ",VLOOKUP(E23,登録マスターデーター!$A$5:$AP$94,26,FALSE))</f>
        <v xml:space="preserve"> </v>
      </c>
      <c r="J23" s="314" t="str">
        <f t="shared" si="1"/>
        <v/>
      </c>
      <c r="K23" s="50"/>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17">
        <v>2</v>
      </c>
      <c r="B24" s="611"/>
      <c r="C24" s="629"/>
      <c r="D24" s="175" t="str">
        <f>IF(E24="","",VLOOKUP(E24,登録マスターデーター!$A$5:$AP$94,36,FALSE))</f>
        <v/>
      </c>
      <c r="E24" s="297"/>
      <c r="F24" s="174" t="str">
        <f>IF(E24="","",VLOOKUP(E24,登録マスターデーター!$A$5:$AP$94,2,FALSE))</f>
        <v/>
      </c>
      <c r="G24" s="174" t="str">
        <f>IF(E24="","",VLOOKUP(E24,登録マスターデーター!$A$5:$AP$94,13,FALSE))</f>
        <v/>
      </c>
      <c r="H24" s="174" t="str">
        <f>IF(E24="","",LOOKUP(E24,登録マスターデーター!$A$5:$B$94,登録マスターデーター!$V$5:$V$94)&amp;" "&amp;LOOKUP(E24,登録マスターデーター!$A$5:$B$94,登録マスターデーター!$W$5:$W$94))</f>
        <v/>
      </c>
      <c r="I24" s="199" t="str">
        <f>IF(E24=""," ",VLOOKUP(E24,登録マスターデーター!$A$5:$AP$94,26,FALSE))</f>
        <v xml:space="preserve"> </v>
      </c>
      <c r="J24" s="190" t="str">
        <f t="shared" si="1"/>
        <v/>
      </c>
      <c r="K24" s="50"/>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c r="U24" s="93"/>
      <c r="V24" s="94"/>
    </row>
    <row r="25" spans="1:22" ht="20.100000000000001" customHeight="1">
      <c r="A25" s="617"/>
      <c r="B25" s="611"/>
      <c r="C25" s="630"/>
      <c r="D25" s="173" t="str">
        <f>IF(E25="","",VLOOKUP(E25,登録マスターデーター!$A$5:$AP$94,36,FALSE))</f>
        <v/>
      </c>
      <c r="E25" s="298"/>
      <c r="F25" s="176" t="str">
        <f>IF(E25="","",VLOOKUP(E25,登録マスターデーター!$A$5:$AP$94,2,FALSE))</f>
        <v/>
      </c>
      <c r="G25" s="176" t="str">
        <f>IF(E25="","",VLOOKUP(E25,登録マスターデーター!$A$5:$AP$94,13,FALSE))</f>
        <v/>
      </c>
      <c r="H25" s="176" t="str">
        <f>IF(E25="","",LOOKUP(E25,登録マスターデーター!$A$5:$B$94,登録マスターデーター!$V$5:$V$94)&amp;" "&amp;LOOKUP(E25,登録マスターデーター!$A$5:$B$94,登録マスターデーター!$W$5:$W$94))</f>
        <v/>
      </c>
      <c r="I25" s="318" t="str">
        <f>IF(E25=""," ",VLOOKUP(E25,登録マスターデーター!$A$5:$AP$94,26,FALSE))</f>
        <v xml:space="preserve"> </v>
      </c>
      <c r="J25" s="195" t="str">
        <f t="shared" si="1"/>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17">
        <v>3</v>
      </c>
      <c r="B26" s="611"/>
      <c r="C26" s="629"/>
      <c r="D26" s="175" t="str">
        <f>IF(E26="","",VLOOKUP(E26,登録マスターデーター!$A$5:$AP$94,36,FALSE))</f>
        <v/>
      </c>
      <c r="E26" s="297"/>
      <c r="F26" s="174" t="str">
        <f>IF(E26="","",VLOOKUP(E26,登録マスターデーター!$A$5:$AP$94,2,FALSE))</f>
        <v/>
      </c>
      <c r="G26" s="174" t="str">
        <f>IF(E26="","",VLOOKUP(E26,登録マスターデーター!$A$5:$AP$94,13,FALSE))</f>
        <v/>
      </c>
      <c r="H26" s="174" t="str">
        <f>IF(E26="","",LOOKUP(E26,登録マスターデーター!$A$5:$B$94,登録マスターデーター!$V$5:$V$94)&amp;" "&amp;LOOKUP(E26,登録マスターデーター!$A$5:$B$94,登録マスターデーター!$W$5:$W$94))</f>
        <v/>
      </c>
      <c r="I26" s="199" t="str">
        <f>IF(E26=""," ",VLOOKUP(E26,登録マスターデーター!$A$5:$AP$94,26,FALSE))</f>
        <v xml:space="preserve"> </v>
      </c>
      <c r="J26" s="313"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17"/>
      <c r="B27" s="611"/>
      <c r="C27" s="630"/>
      <c r="D27" s="173" t="str">
        <f>IF(E27="","",VLOOKUP(E27,登録マスターデーター!$A$5:$AP$94,36,FALSE))</f>
        <v/>
      </c>
      <c r="E27" s="298"/>
      <c r="F27" s="176" t="str">
        <f>IF(E27="","",VLOOKUP(E27,登録マスターデーター!$A$5:$AP$94,2,FALSE))</f>
        <v/>
      </c>
      <c r="G27" s="176" t="str">
        <f>IF(E27="","",VLOOKUP(E27,登録マスターデーター!$A$5:$AP$94,13,FALSE))</f>
        <v/>
      </c>
      <c r="H27" s="176" t="str">
        <f>IF(E27="","",LOOKUP(E27,登録マスターデーター!$A$5:$B$94,登録マスターデーター!$V$5:$V$94)&amp;" "&amp;LOOKUP(E27,登録マスターデーター!$A$5:$B$94,登録マスターデーター!$W$5:$W$94))</f>
        <v/>
      </c>
      <c r="I27" s="200" t="str">
        <f>IF(E27=""," ",VLOOKUP(E27,登録マスターデーター!$A$5:$AP$94,26,FALSE))</f>
        <v xml:space="preserve"> </v>
      </c>
      <c r="J27" s="314"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3" t="str">
        <f>登録マスターデーター!B74</f>
        <v>吉岡 亨二</v>
      </c>
    </row>
    <row r="28" spans="1:22" ht="20.100000000000001" customHeight="1">
      <c r="A28" s="617">
        <v>4</v>
      </c>
      <c r="B28" s="611"/>
      <c r="C28" s="629"/>
      <c r="D28" s="175" t="str">
        <f>IF(E28="","",VLOOKUP(E28,登録マスターデーター!$A$5:$AP$94,36,FALSE))</f>
        <v/>
      </c>
      <c r="E28" s="297"/>
      <c r="F28" s="174" t="str">
        <f>IF(E28="","",VLOOKUP(E28,登録マスターデーター!$A$5:$AP$94,2,FALSE))</f>
        <v/>
      </c>
      <c r="G28" s="174" t="str">
        <f>IF(E28="","",VLOOKUP(E28,登録マスターデーター!$A$5:$AP$94,13,FALSE))</f>
        <v/>
      </c>
      <c r="H28" s="174" t="str">
        <f>IF(E28="","",LOOKUP(E28,登録マスターデーター!$A$5:$B$94,登録マスターデーター!$V$5:$V$94)&amp;" "&amp;LOOKUP(E28,登録マスターデーター!$A$5:$B$94,登録マスターデーター!$W$5:$W$94))</f>
        <v/>
      </c>
      <c r="I28" s="199" t="str">
        <f>IF(E28=""," ",VLOOKUP(E28,登録マスターデーター!$A$5:$AP$94,26,FALSE))</f>
        <v xml:space="preserve"> </v>
      </c>
      <c r="J28" s="313"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3" t="str">
        <f>登録マスターデーター!B75</f>
        <v xml:space="preserve"> </v>
      </c>
    </row>
    <row r="29" spans="1:22" ht="20.100000000000001" customHeight="1">
      <c r="A29" s="617"/>
      <c r="B29" s="611"/>
      <c r="C29" s="630"/>
      <c r="D29" s="173" t="str">
        <f>IF(E29="","",VLOOKUP(E29,登録マスターデーター!$A$5:$AP$94,36,FALSE))</f>
        <v/>
      </c>
      <c r="E29" s="298"/>
      <c r="F29" s="176" t="str">
        <f>IF(E29="","",VLOOKUP(E29,登録マスターデーター!$A$5:$AP$94,2,FALSE))</f>
        <v/>
      </c>
      <c r="G29" s="176" t="str">
        <f>IF(E29="","",VLOOKUP(E29,登録マスターデーター!$A$5:$AP$94,13,FALSE))</f>
        <v/>
      </c>
      <c r="H29" s="176" t="str">
        <f>IF(E29="","",LOOKUP(E29,登録マスターデーター!$A$5:$B$94,登録マスターデーター!$V$5:$V$94)&amp;" "&amp;LOOKUP(E29,登録マスターデーター!$A$5:$B$94,登録マスターデーター!$W$5:$W$94))</f>
        <v/>
      </c>
      <c r="I29" s="200" t="str">
        <f>IF(E29=""," ",VLOOKUP(E29,登録マスターデーター!$A$5:$AP$94,26,FALSE))</f>
        <v xml:space="preserve"> </v>
      </c>
      <c r="J29" s="314"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3" t="str">
        <f>登録マスターデーター!B76</f>
        <v xml:space="preserve"> </v>
      </c>
    </row>
    <row r="30" spans="1:22" ht="20.100000000000001" customHeight="1">
      <c r="A30" s="617">
        <v>5</v>
      </c>
      <c r="B30" s="611"/>
      <c r="C30" s="629"/>
      <c r="D30" s="175" t="str">
        <f>IF(E30="","",VLOOKUP(E30,登録マスターデーター!$A$5:$AP$94,36,FALSE))</f>
        <v/>
      </c>
      <c r="E30" s="297"/>
      <c r="F30" s="174" t="str">
        <f>IF(E30="","",VLOOKUP(E30,登録マスターデーター!$A$5:$AP$94,2,FALSE))</f>
        <v/>
      </c>
      <c r="G30" s="174" t="str">
        <f>IF(E30="","",VLOOKUP(E30,登録マスターデーター!$A$5:$AP$94,13,FALSE))</f>
        <v/>
      </c>
      <c r="H30" s="174" t="str">
        <f>IF(E30="","",LOOKUP(E30,登録マスターデーター!$A$5:$B$94,登録マスターデーター!$V$5:$V$94)&amp;" "&amp;LOOKUP(E30,登録マスターデーター!$A$5:$B$94,登録マスターデーター!$W$5:$W$94))</f>
        <v/>
      </c>
      <c r="I30" s="199" t="str">
        <f>IF(E30=""," ",VLOOKUP(E30,登録マスターデーター!$A$5:$AP$94,26,FALSE))</f>
        <v xml:space="preserve"> </v>
      </c>
      <c r="J30" s="313"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3" t="str">
        <f>登録マスターデーター!B77</f>
        <v xml:space="preserve"> </v>
      </c>
    </row>
    <row r="31" spans="1:22" ht="20.100000000000001" customHeight="1">
      <c r="A31" s="617"/>
      <c r="B31" s="611"/>
      <c r="C31" s="630"/>
      <c r="D31" s="173" t="str">
        <f>IF(E31="","",VLOOKUP(E31,登録マスターデーター!$A$5:$AP$94,36,FALSE))</f>
        <v/>
      </c>
      <c r="E31" s="298"/>
      <c r="F31" s="176" t="str">
        <f>IF(E31="","",VLOOKUP(E31,登録マスターデーター!$A$5:$AP$94,2,FALSE))</f>
        <v/>
      </c>
      <c r="G31" s="176" t="str">
        <f>IF(E31="","",VLOOKUP(E31,登録マスターデーター!$A$5:$AP$94,13,FALSE))</f>
        <v/>
      </c>
      <c r="H31" s="176" t="str">
        <f>IF(E31="","",LOOKUP(E31,登録マスターデーター!$A$5:$B$94,登録マスターデーター!$V$5:$V$94)&amp;" "&amp;LOOKUP(E31,登録マスターデーター!$A$5:$B$94,登録マスターデーター!$W$5:$W$94))</f>
        <v/>
      </c>
      <c r="I31" s="200" t="str">
        <f>IF(E31=""," ",VLOOKUP(E31,登録マスターデーター!$A$5:$AP$94,26,FALSE))</f>
        <v xml:space="preserve"> </v>
      </c>
      <c r="J31" s="314"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3" t="str">
        <f>登録マスターデーター!B78</f>
        <v xml:space="preserve"> </v>
      </c>
    </row>
    <row r="32" spans="1:22" ht="20.100000000000001" customHeight="1">
      <c r="A32" s="617">
        <v>6</v>
      </c>
      <c r="B32" s="611"/>
      <c r="C32" s="629"/>
      <c r="D32" s="175" t="str">
        <f>IF(E32="","",VLOOKUP(E32,登録マスターデーター!$A$5:$AP$94,36,FALSE))</f>
        <v/>
      </c>
      <c r="E32" s="297"/>
      <c r="F32" s="174" t="str">
        <f>IF(E32="","",VLOOKUP(E32,登録マスターデーター!$A$5:$AP$94,2,FALSE))</f>
        <v/>
      </c>
      <c r="G32" s="174" t="str">
        <f>IF(E32="","",VLOOKUP(E32,登録マスターデーター!$A$5:$AP$94,13,FALSE))</f>
        <v/>
      </c>
      <c r="H32" s="174" t="str">
        <f>IF(E32="","",LOOKUP(E32,登録マスターデーター!$A$5:$B$94,登録マスターデーター!$V$5:$V$94)&amp;" "&amp;LOOKUP(E32,登録マスターデーター!$A$5:$B$94,登録マスターデーター!$W$5:$W$94))</f>
        <v/>
      </c>
      <c r="I32" s="199" t="str">
        <f>IF(E32=""," ",VLOOKUP(E32,登録マスターデーター!$A$5:$AP$94,26,FALSE))</f>
        <v xml:space="preserve"> </v>
      </c>
      <c r="J32" s="313"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3" t="str">
        <f>登録マスターデーター!B79</f>
        <v xml:space="preserve"> </v>
      </c>
    </row>
    <row r="33" spans="1:19" ht="20.100000000000001" customHeight="1">
      <c r="A33" s="617"/>
      <c r="B33" s="611"/>
      <c r="C33" s="630"/>
      <c r="D33" s="173" t="str">
        <f>IF(E33="","",VLOOKUP(E33,登録マスターデーター!$A$5:$AP$94,36,FALSE))</f>
        <v/>
      </c>
      <c r="E33" s="298"/>
      <c r="F33" s="176" t="str">
        <f>IF(E33="","",VLOOKUP(E33,登録マスターデーター!$A$5:$AP$94,2,FALSE))</f>
        <v/>
      </c>
      <c r="G33" s="176" t="str">
        <f>IF(E33="","",VLOOKUP(E33,登録マスターデーター!$A$5:$AP$94,13,FALSE))</f>
        <v/>
      </c>
      <c r="H33" s="176" t="str">
        <f>IF(E33="","",LOOKUP(E33,登録マスターデーター!$A$5:$B$94,登録マスターデーター!$V$5:$V$94)&amp;" "&amp;LOOKUP(E33,登録マスターデーター!$A$5:$B$94,登録マスターデーター!$W$5:$W$94))</f>
        <v/>
      </c>
      <c r="I33" s="200" t="str">
        <f>IF(E33=""," ",VLOOKUP(E33,登録マスターデーター!$A$5:$AP$94,26,FALSE))</f>
        <v xml:space="preserve"> </v>
      </c>
      <c r="J33" s="315"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3" t="str">
        <f>登録マスターデーター!B80</f>
        <v xml:space="preserve"> </v>
      </c>
    </row>
    <row r="34" spans="1:19" ht="20.100000000000001" customHeight="1">
      <c r="A34" s="617">
        <v>7</v>
      </c>
      <c r="B34" s="611"/>
      <c r="C34" s="629"/>
      <c r="D34" s="175" t="str">
        <f>IF(E34="","",VLOOKUP(E34,登録マスターデーター!$A$5:$AP$94,36,FALSE))</f>
        <v/>
      </c>
      <c r="E34" s="297"/>
      <c r="F34" s="174" t="str">
        <f>IF(E34="","",VLOOKUP(E34,登録マスターデーター!$A$5:$AP$94,2,FALSE))</f>
        <v/>
      </c>
      <c r="G34" s="174" t="str">
        <f>IF(E34="","",VLOOKUP(E34,登録マスターデーター!$A$5:$AP$94,13,FALSE))</f>
        <v/>
      </c>
      <c r="H34" s="174" t="str">
        <f>IF(E34="","",LOOKUP(E34,登録マスターデーター!$A$5:$B$94,登録マスターデーター!$V$5:$V$94)&amp;" "&amp;LOOKUP(E34,登録マスターデーター!$A$5:$B$94,登録マスターデーター!$W$5:$W$94))</f>
        <v/>
      </c>
      <c r="I34" s="199" t="str">
        <f>IF(E34=""," ",VLOOKUP(E34,登録マスターデーター!$A$5:$AP$94,26,FALSE))</f>
        <v xml:space="preserve"> </v>
      </c>
      <c r="J34" s="313"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3" t="str">
        <f>登録マスターデーター!B81</f>
        <v xml:space="preserve"> </v>
      </c>
    </row>
    <row r="35" spans="1:19" ht="20.100000000000001" customHeight="1">
      <c r="A35" s="617"/>
      <c r="B35" s="611"/>
      <c r="C35" s="630"/>
      <c r="D35" s="173" t="str">
        <f>IF(E35="","",VLOOKUP(E35,登録マスターデーター!$A$5:$AP$94,36,FALSE))</f>
        <v/>
      </c>
      <c r="E35" s="298"/>
      <c r="F35" s="176" t="str">
        <f>IF(E35="","",VLOOKUP(E35,登録マスターデーター!$A$5:$AP$94,2,FALSE))</f>
        <v/>
      </c>
      <c r="G35" s="176" t="str">
        <f>IF(E35="","",VLOOKUP(E35,登録マスターデーター!$A$5:$AP$94,13,FALSE))</f>
        <v/>
      </c>
      <c r="H35" s="176" t="str">
        <f>IF(E35="","",LOOKUP(E35,登録マスターデーター!$A$5:$B$94,登録マスターデーター!$V$5:$V$94)&amp;" "&amp;LOOKUP(E35,登録マスターデーター!$A$5:$B$94,登録マスターデーター!$W$5:$W$94))</f>
        <v/>
      </c>
      <c r="I35" s="200" t="str">
        <f>IF(E35=""," ",VLOOKUP(E35,登録マスターデーター!$A$5:$AP$94,26,FALSE))</f>
        <v xml:space="preserve"> </v>
      </c>
      <c r="J35" s="316"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3" t="str">
        <f>登録マスターデーター!B82</f>
        <v xml:space="preserve"> </v>
      </c>
    </row>
    <row r="36" spans="1:19" ht="20.100000000000001" customHeight="1">
      <c r="A36" s="617">
        <v>8</v>
      </c>
      <c r="B36" s="611"/>
      <c r="C36" s="629"/>
      <c r="D36" s="175" t="str">
        <f>IF(E36="","",VLOOKUP(E36,登録マスターデーター!$A$5:$AP$94,36,FALSE))</f>
        <v/>
      </c>
      <c r="E36" s="297"/>
      <c r="F36" s="174" t="str">
        <f>IF(E36="","",VLOOKUP(E36,登録マスターデーター!$A$5:$AP$94,2,FALSE))</f>
        <v/>
      </c>
      <c r="G36" s="174" t="str">
        <f>IF(E36="","",VLOOKUP(E36,登録マスターデーター!$A$5:$AP$94,13,FALSE))</f>
        <v/>
      </c>
      <c r="H36" s="174" t="str">
        <f>IF(E36="","",LOOKUP(E36,登録マスターデーター!$A$5:$B$94,登録マスターデーター!$V$5:$V$94)&amp;" "&amp;LOOKUP(E36,登録マスターデーター!$A$5:$B$94,登録マスターデーター!$W$5:$W$94))</f>
        <v/>
      </c>
      <c r="I36" s="199" t="str">
        <f>IF(E36=""," ",VLOOKUP(E36,登録マスターデーター!$A$5:$AP$94,26,FALSE))</f>
        <v xml:space="preserve"> </v>
      </c>
      <c r="J36" s="313" t="str">
        <f t="shared" si="1"/>
        <v/>
      </c>
      <c r="L36" s="3">
        <f>登録マスターデーター!A31</f>
        <v>27</v>
      </c>
      <c r="M36" s="3" t="str">
        <f>登録マスターデーター!B31</f>
        <v xml:space="preserve"> </v>
      </c>
      <c r="O36" s="3">
        <f>登録マスターデーター!A57</f>
        <v>53</v>
      </c>
      <c r="P36" s="3" t="str">
        <f>登録マスターデーター!B57</f>
        <v xml:space="preserve"> </v>
      </c>
      <c r="R36" s="49">
        <f>登録マスターデーター!A83</f>
        <v>79</v>
      </c>
      <c r="S36" s="3" t="str">
        <f>登録マスターデーター!B83</f>
        <v xml:space="preserve"> </v>
      </c>
    </row>
    <row r="37" spans="1:19" ht="20.100000000000001" customHeight="1">
      <c r="A37" s="617"/>
      <c r="B37" s="611"/>
      <c r="C37" s="630"/>
      <c r="D37" s="173" t="str">
        <f>IF(E37="","",VLOOKUP(E37,登録マスターデーター!$A$5:$AP$94,36,FALSE))</f>
        <v/>
      </c>
      <c r="E37" s="298"/>
      <c r="F37" s="176" t="str">
        <f>IF(E37="","",VLOOKUP(E37,登録マスターデーター!$A$5:$AP$94,2,FALSE))</f>
        <v/>
      </c>
      <c r="G37" s="176" t="str">
        <f>IF(E37="","",VLOOKUP(E37,登録マスターデーター!$A$5:$AP$94,13,FALSE))</f>
        <v/>
      </c>
      <c r="H37" s="176" t="str">
        <f>IF(E37="","",LOOKUP(E37,登録マスターデーター!$A$5:$B$94,登録マスターデーター!$V$5:$V$94)&amp;" "&amp;LOOKUP(E37,登録マスターデーター!$A$5:$B$94,登録マスターデーター!$W$5:$W$94))</f>
        <v/>
      </c>
      <c r="I37" s="200" t="str">
        <f>IF(E37=""," ",VLOOKUP(E37,登録マスターデーター!$A$5:$AP$94,26,FALSE))</f>
        <v xml:space="preserve"> </v>
      </c>
      <c r="J37" s="316" t="str">
        <f t="shared" si="1"/>
        <v/>
      </c>
      <c r="L37" s="3">
        <f>登録マスターデーター!A32</f>
        <v>28</v>
      </c>
      <c r="M37" s="3" t="str">
        <f>登録マスターデーター!B32</f>
        <v xml:space="preserve"> </v>
      </c>
      <c r="O37" s="3">
        <f>登録マスターデーター!A58</f>
        <v>54</v>
      </c>
      <c r="P37" s="3" t="str">
        <f>登録マスターデーター!B58</f>
        <v xml:space="preserve"> </v>
      </c>
      <c r="R37" s="49">
        <f>登録マスターデーター!A84</f>
        <v>80</v>
      </c>
      <c r="S37" s="3" t="str">
        <f>登録マスターデーター!B84</f>
        <v xml:space="preserve"> </v>
      </c>
    </row>
    <row r="38" spans="1:19" ht="20.100000000000001" customHeight="1">
      <c r="A38" s="617">
        <v>9</v>
      </c>
      <c r="B38" s="611"/>
      <c r="C38" s="629"/>
      <c r="D38" s="175" t="str">
        <f>IF(E38="","",VLOOKUP(E38,登録マスターデーター!$A$5:$AP$94,36,FALSE))</f>
        <v/>
      </c>
      <c r="E38" s="297"/>
      <c r="F38" s="174" t="str">
        <f>IF(E38="","",VLOOKUP(E38,登録マスターデーター!$A$5:$AP$94,2,FALSE))</f>
        <v/>
      </c>
      <c r="G38" s="174" t="str">
        <f>IF(E38="","",VLOOKUP(E38,登録マスターデーター!$A$5:$AP$94,13,FALSE))</f>
        <v/>
      </c>
      <c r="H38" s="174" t="str">
        <f>IF(E38="","",LOOKUP(E38,登録マスターデーター!$A$5:$B$94,登録マスターデーター!$V$5:$V$94)&amp;" "&amp;LOOKUP(E38,登録マスターデーター!$A$5:$B$94,登録マスターデーター!$W$5:$W$94))</f>
        <v/>
      </c>
      <c r="I38" s="199" t="str">
        <f>IF(E38=""," ",VLOOKUP(E38,登録マスターデーター!$A$5:$AP$94,26,FALSE))</f>
        <v xml:space="preserve"> </v>
      </c>
      <c r="J38" s="313" t="str">
        <f t="shared" si="1"/>
        <v/>
      </c>
      <c r="L38" s="3">
        <f>登録マスターデーター!A33</f>
        <v>29</v>
      </c>
      <c r="M38" s="3" t="str">
        <f>登録マスターデーター!B33</f>
        <v xml:space="preserve"> </v>
      </c>
      <c r="O38" s="3">
        <f>登録マスターデーター!A59</f>
        <v>55</v>
      </c>
      <c r="P38" s="3" t="str">
        <f>登録マスターデーター!B59</f>
        <v xml:space="preserve"> </v>
      </c>
      <c r="R38" s="49">
        <f>登録マスターデーター!A85</f>
        <v>81</v>
      </c>
      <c r="S38" s="3" t="str">
        <f>登録マスターデーター!B85</f>
        <v xml:space="preserve"> </v>
      </c>
    </row>
    <row r="39" spans="1:19" ht="20.100000000000001" customHeight="1">
      <c r="A39" s="617"/>
      <c r="B39" s="611"/>
      <c r="C39" s="630"/>
      <c r="D39" s="173" t="str">
        <f>IF(E39="","",VLOOKUP(E39,登録マスターデーター!$A$5:$AP$94,36,FALSE))</f>
        <v/>
      </c>
      <c r="E39" s="298"/>
      <c r="F39" s="176" t="str">
        <f>IF(E39="","",VLOOKUP(E39,登録マスターデーター!$A$5:$AP$94,2,FALSE))</f>
        <v/>
      </c>
      <c r="G39" s="176" t="str">
        <f>IF(E39="","",VLOOKUP(E39,登録マスターデーター!$A$5:$AP$94,13,FALSE))</f>
        <v/>
      </c>
      <c r="H39" s="176" t="str">
        <f>IF(E39="","",LOOKUP(E39,登録マスターデーター!$A$5:$B$94,登録マスターデーター!$V$5:$V$94)&amp;" "&amp;LOOKUP(E39,登録マスターデーター!$A$5:$B$94,登録マスターデーター!$W$5:$W$94))</f>
        <v/>
      </c>
      <c r="I39" s="200" t="str">
        <f>IF(E39=""," ",VLOOKUP(E39,登録マスターデーター!$A$5:$AP$94,26,FALSE))</f>
        <v xml:space="preserve"> </v>
      </c>
      <c r="J39" s="316" t="str">
        <f t="shared" si="1"/>
        <v/>
      </c>
      <c r="L39" s="3">
        <f>登録マスターデーター!A34</f>
        <v>30</v>
      </c>
      <c r="M39" s="3" t="str">
        <f>登録マスターデーター!B34</f>
        <v xml:space="preserve"> </v>
      </c>
      <c r="O39" s="3">
        <f>登録マスターデーター!A60</f>
        <v>56</v>
      </c>
      <c r="P39" s="3" t="str">
        <f>登録マスターデーター!B60</f>
        <v xml:space="preserve"> </v>
      </c>
      <c r="R39" s="49">
        <f>登録マスターデーター!A86</f>
        <v>82</v>
      </c>
      <c r="S39" s="3" t="str">
        <f>登録マスターデーター!B86</f>
        <v xml:space="preserve"> </v>
      </c>
    </row>
    <row r="40" spans="1:19" ht="20.100000000000001" customHeight="1">
      <c r="A40" s="617">
        <v>10</v>
      </c>
      <c r="B40" s="611"/>
      <c r="C40" s="629"/>
      <c r="D40" s="175" t="str">
        <f>IF(E40="","",VLOOKUP(E40,登録マスターデーター!$A$5:$AP$94,36,FALSE))</f>
        <v/>
      </c>
      <c r="E40" s="297"/>
      <c r="F40" s="174" t="str">
        <f>IF(E40="","",VLOOKUP(E40,登録マスターデーター!$A$5:$AP$94,2,FALSE))</f>
        <v/>
      </c>
      <c r="G40" s="174" t="str">
        <f>IF(E40="","",VLOOKUP(E40,登録マスターデーター!$A$5:$AP$94,13,FALSE))</f>
        <v/>
      </c>
      <c r="H40" s="174" t="str">
        <f>IF(E40="","",LOOKUP(E40,登録マスターデーター!$A$5:$B$94,登録マスターデーター!$V$5:$V$94)&amp;" "&amp;LOOKUP(E40,登録マスターデーター!$A$5:$B$94,登録マスターデーター!$W$5:$W$94))</f>
        <v/>
      </c>
      <c r="I40" s="199" t="str">
        <f>IF(E40=""," ",VLOOKUP(E40,登録マスターデーター!$A$5:$AP$94,26,FALSE))</f>
        <v xml:space="preserve"> </v>
      </c>
      <c r="J40" s="313" t="str">
        <f t="shared" si="1"/>
        <v/>
      </c>
      <c r="L40" s="3">
        <f>登録マスターデーター!A35</f>
        <v>31</v>
      </c>
      <c r="M40" s="3" t="str">
        <f>登録マスターデーター!B35</f>
        <v xml:space="preserve"> </v>
      </c>
      <c r="O40" s="3">
        <f>登録マスターデーター!A61</f>
        <v>57</v>
      </c>
      <c r="P40" s="3" t="str">
        <f>登録マスターデーター!B61</f>
        <v xml:space="preserve"> </v>
      </c>
      <c r="R40" s="49">
        <f>登録マスターデーター!A87</f>
        <v>83</v>
      </c>
      <c r="S40" s="3" t="str">
        <f>登録マスターデーター!B87</f>
        <v xml:space="preserve"> </v>
      </c>
    </row>
    <row r="41" spans="1:19" ht="20.100000000000001" customHeight="1">
      <c r="A41" s="617"/>
      <c r="B41" s="611"/>
      <c r="C41" s="630"/>
      <c r="D41" s="173" t="str">
        <f>IF(E41="","",VLOOKUP(E41,登録マスターデーター!$A$5:$AP$94,36,FALSE))</f>
        <v/>
      </c>
      <c r="E41" s="298"/>
      <c r="F41" s="176" t="str">
        <f>IF(E41="","",VLOOKUP(E41,登録マスターデーター!$A$5:$AP$94,2,FALSE))</f>
        <v/>
      </c>
      <c r="G41" s="176" t="str">
        <f>IF(E41="","",VLOOKUP(E41,登録マスターデーター!$A$5:$AP$94,13,FALSE))</f>
        <v/>
      </c>
      <c r="H41" s="176" t="str">
        <f>IF(E41="","",LOOKUP(E41,登録マスターデーター!$A$5:$B$94,登録マスターデーター!$V$5:$V$94)&amp;" "&amp;LOOKUP(E41,登録マスターデーター!$A$5:$B$94,登録マスターデーター!$W$5:$W$94))</f>
        <v/>
      </c>
      <c r="I41" s="200" t="str">
        <f>IF(E41=""," ",VLOOKUP(E41,登録マスターデーター!$A$5:$AP$94,26,FALSE))</f>
        <v xml:space="preserve"> </v>
      </c>
      <c r="J41" s="316" t="str">
        <f t="shared" si="1"/>
        <v/>
      </c>
      <c r="L41" s="3">
        <f>登録マスターデーター!A36</f>
        <v>32</v>
      </c>
      <c r="M41" s="3" t="str">
        <f>登録マスターデーター!B36</f>
        <v xml:space="preserve"> </v>
      </c>
      <c r="O41" s="3">
        <f>登録マスターデーター!A62</f>
        <v>58</v>
      </c>
      <c r="P41" s="3" t="str">
        <f>登録マスターデーター!B62</f>
        <v xml:space="preserve"> </v>
      </c>
      <c r="R41" s="49">
        <f>登録マスターデーター!A88</f>
        <v>84</v>
      </c>
      <c r="S41" s="3" t="str">
        <f>登録マスターデーター!B88</f>
        <v xml:space="preserve"> </v>
      </c>
    </row>
    <row r="42" spans="1:19" ht="20.100000000000001" customHeight="1">
      <c r="A42" s="617">
        <v>11</v>
      </c>
      <c r="B42" s="611"/>
      <c r="C42" s="629"/>
      <c r="D42" s="175" t="str">
        <f>IF(E42="","",VLOOKUP(E42,登録マスターデーター!$A$5:$AP$94,36,FALSE))</f>
        <v/>
      </c>
      <c r="E42" s="297"/>
      <c r="F42" s="174" t="str">
        <f>IF(E42="","",VLOOKUP(E42,登録マスターデーター!$A$5:$AP$94,2,FALSE))</f>
        <v/>
      </c>
      <c r="G42" s="174" t="str">
        <f>IF(E42="","",VLOOKUP(E42,登録マスターデーター!$A$5:$AP$94,13,FALSE))</f>
        <v/>
      </c>
      <c r="H42" s="174" t="str">
        <f>IF(E42="","",LOOKUP(E42,登録マスターデーター!$A$5:$B$94,登録マスターデーター!$V$5:$V$94)&amp;" "&amp;LOOKUP(E42,登録マスターデーター!$A$5:$B$94,登録マスターデーター!$W$5:$W$94))</f>
        <v/>
      </c>
      <c r="I42" s="199" t="str">
        <f>IF(E42=""," ",VLOOKUP(E42,登録マスターデーター!$A$5:$AP$94,26,FALSE))</f>
        <v xml:space="preserve"> </v>
      </c>
      <c r="J42" s="313" t="str">
        <f t="shared" si="1"/>
        <v/>
      </c>
      <c r="L42" s="3">
        <f>登録マスターデーター!A37</f>
        <v>33</v>
      </c>
      <c r="M42" s="3" t="str">
        <f>登録マスターデーター!B37</f>
        <v xml:space="preserve"> </v>
      </c>
      <c r="O42" s="3">
        <f>登録マスターデーター!A63</f>
        <v>59</v>
      </c>
      <c r="P42" s="3" t="str">
        <f>登録マスターデーター!B63</f>
        <v xml:space="preserve"> </v>
      </c>
      <c r="R42" s="49">
        <f>登録マスターデーター!A89</f>
        <v>85</v>
      </c>
      <c r="S42" s="3" t="str">
        <f>登録マスターデーター!B89</f>
        <v xml:space="preserve"> </v>
      </c>
    </row>
    <row r="43" spans="1:19" ht="20.100000000000001" customHeight="1" thickBot="1">
      <c r="A43" s="617"/>
      <c r="B43" s="631"/>
      <c r="C43" s="632"/>
      <c r="D43" s="183" t="str">
        <f>IF(E43="","",VLOOKUP(E43,登録マスターデーター!$A$5:$AP$94,36,FALSE))</f>
        <v/>
      </c>
      <c r="E43" s="299"/>
      <c r="F43" s="181" t="str">
        <f>IF(E43="","",VLOOKUP(E43,登録マスターデーター!$A$5:$AP$94,2,FALSE))</f>
        <v/>
      </c>
      <c r="G43" s="181" t="str">
        <f>IF(E43="","",VLOOKUP(E43,登録マスターデーター!$A$5:$AP$94,13,FALSE))</f>
        <v/>
      </c>
      <c r="H43" s="181" t="str">
        <f>IF(E43="","",LOOKUP(E43,登録マスターデーター!$A$5:$B$94,登録マスターデーター!$V$5:$V$94)&amp;" "&amp;LOOKUP(E43,登録マスターデーター!$A$5:$B$94,登録マスターデーター!$W$5:$W$94))</f>
        <v/>
      </c>
      <c r="I43" s="201" t="str">
        <f>IF(E43=""," ",VLOOKUP(E43,登録マスターデーター!$A$5:$AP$94,26,FALSE))</f>
        <v xml:space="preserve"> </v>
      </c>
      <c r="J43" s="317" t="str">
        <f t="shared" si="1"/>
        <v/>
      </c>
      <c r="L43" s="3">
        <f>登録マスターデーター!A38</f>
        <v>34</v>
      </c>
      <c r="M43" s="3" t="str">
        <f>登録マスターデーター!B38</f>
        <v xml:space="preserve"> </v>
      </c>
      <c r="O43" s="3">
        <f>登録マスターデーター!A64</f>
        <v>60</v>
      </c>
      <c r="P43" s="3" t="str">
        <f>登録マスターデーター!B64</f>
        <v xml:space="preserve"> </v>
      </c>
      <c r="R43" s="49">
        <f>登録マスターデーター!A90</f>
        <v>86</v>
      </c>
      <c r="S43" s="3" t="str">
        <f>登録マスターデーター!B90</f>
        <v xml:space="preserve"> </v>
      </c>
    </row>
    <row r="44" spans="1:19" ht="7.5" customHeight="1" thickBot="1">
      <c r="C44" s="9"/>
      <c r="D44" s="294"/>
      <c r="E44" s="294"/>
      <c r="F44" s="8"/>
      <c r="G44" s="8"/>
      <c r="H44" s="8"/>
      <c r="I44" s="294"/>
    </row>
    <row r="45" spans="1:19" ht="18" customHeight="1" thickBot="1">
      <c r="B45" s="609" t="s">
        <v>57</v>
      </c>
      <c r="C45" s="609"/>
      <c r="D45" s="609"/>
      <c r="E45" s="221" t="s">
        <v>176</v>
      </c>
      <c r="F45" s="610" t="str">
        <f>登録名簿!C3</f>
        <v>コピー＆ペーストしてください</v>
      </c>
      <c r="G45" s="610"/>
      <c r="H45" s="392"/>
      <c r="I45" s="268" t="s">
        <v>496</v>
      </c>
    </row>
    <row r="46" spans="1:19" ht="18" customHeight="1" thickBot="1">
      <c r="B46" s="609" t="s">
        <v>39</v>
      </c>
      <c r="C46" s="609"/>
      <c r="D46" s="609"/>
      <c r="E46" s="97"/>
      <c r="F46" s="27" t="str">
        <f>IF(E46="","",VLOOKUP(E46,登録マスターデーター!$A$5:$AP$86,2,FALSE))</f>
        <v/>
      </c>
      <c r="G46" s="27"/>
      <c r="H46" s="614" t="s">
        <v>58</v>
      </c>
      <c r="I46" s="269" t="str">
        <f>登録名簿!J1</f>
        <v xml:space="preserve"> </v>
      </c>
    </row>
    <row r="47" spans="1:19" ht="18" customHeight="1">
      <c r="B47" s="390" t="s">
        <v>40</v>
      </c>
      <c r="C47" s="609" t="str">
        <f>IF(E46="","",VLOOKUP(E46,登録マスターデーター!$A$5:$AP$86,28,FALSE))</f>
        <v/>
      </c>
      <c r="D47" s="609"/>
      <c r="F47" s="392" t="str">
        <f>IF(E46="","",VLOOKUP(E46,登録マスターデーター!$A$5:$AP$86,30,FALSE))</f>
        <v/>
      </c>
      <c r="G47" s="392"/>
      <c r="H47" s="615"/>
    </row>
    <row r="48" spans="1:19" ht="18" customHeight="1">
      <c r="B48" s="28" t="s">
        <v>59</v>
      </c>
      <c r="C48" s="102"/>
      <c r="D48" s="391" t="s">
        <v>60</v>
      </c>
      <c r="E48" s="391"/>
      <c r="F48" s="392" t="str">
        <f>IF(E46="","",VLOOKUP(E46,登録マスターデーター!$A$5:$AP$86,32,FALSE))</f>
        <v/>
      </c>
      <c r="G48" s="391" t="s">
        <v>92</v>
      </c>
      <c r="H48" s="392" t="str">
        <f>IF(E46="","",VLOOKUP(E46,登録マスターデーター!$A$5:$AP$86,33,FALSE))</f>
        <v/>
      </c>
    </row>
    <row r="49" spans="2:10" customFormat="1" ht="15" customHeight="1">
      <c r="B49" s="399" t="s">
        <v>633</v>
      </c>
      <c r="C49" s="399"/>
      <c r="E49" t="s">
        <v>62</v>
      </c>
      <c r="F49" s="129" t="s">
        <v>634</v>
      </c>
      <c r="G49" s="400"/>
      <c r="H49" s="281" t="str">
        <f t="shared" ref="H49:H54" si="2">"）　　　"</f>
        <v>）　　　</v>
      </c>
      <c r="I49" s="401">
        <f>3500*G49</f>
        <v>0</v>
      </c>
    </row>
    <row r="50" spans="2:10" customFormat="1" ht="15" customHeight="1">
      <c r="B50" s="399" t="s">
        <v>633</v>
      </c>
      <c r="C50" s="399"/>
      <c r="E50" t="s">
        <v>64</v>
      </c>
      <c r="F50" s="129" t="s">
        <v>635</v>
      </c>
      <c r="G50" s="400"/>
      <c r="H50" s="281" t="str">
        <f t="shared" si="2"/>
        <v>）　　　</v>
      </c>
      <c r="I50" s="401">
        <f>7000*G50</f>
        <v>0</v>
      </c>
    </row>
    <row r="51" spans="2:10" customFormat="1" ht="15" customHeight="1">
      <c r="B51" s="399" t="s">
        <v>633</v>
      </c>
      <c r="C51" s="2" t="s">
        <v>66</v>
      </c>
      <c r="E51" t="s">
        <v>64</v>
      </c>
      <c r="F51" s="129" t="s">
        <v>635</v>
      </c>
      <c r="G51" s="400"/>
      <c r="H51" s="281" t="str">
        <f t="shared" si="2"/>
        <v>）　　　</v>
      </c>
      <c r="I51" s="401">
        <f>7000*G51</f>
        <v>0</v>
      </c>
    </row>
    <row r="52" spans="2:10" customFormat="1" ht="15" customHeight="1">
      <c r="B52" s="399" t="s">
        <v>636</v>
      </c>
      <c r="C52" s="399"/>
      <c r="E52" t="s">
        <v>62</v>
      </c>
      <c r="F52" s="129" t="s">
        <v>63</v>
      </c>
      <c r="G52" s="400"/>
      <c r="H52" s="281" t="str">
        <f t="shared" si="2"/>
        <v>）　　　</v>
      </c>
      <c r="I52" s="401">
        <f>2500*G52</f>
        <v>0</v>
      </c>
    </row>
    <row r="53" spans="2:10" customFormat="1" ht="15" customHeight="1">
      <c r="B53" s="399" t="s">
        <v>636</v>
      </c>
      <c r="C53" s="399"/>
      <c r="E53" t="s">
        <v>64</v>
      </c>
      <c r="F53" s="402" t="s">
        <v>65</v>
      </c>
      <c r="G53" s="400"/>
      <c r="H53" s="281" t="str">
        <f t="shared" si="2"/>
        <v>）　　　</v>
      </c>
      <c r="I53" s="401">
        <f>5000*G53</f>
        <v>0</v>
      </c>
    </row>
    <row r="54" spans="2:10" customFormat="1" ht="15" customHeight="1" thickBot="1">
      <c r="B54" s="399" t="s">
        <v>636</v>
      </c>
      <c r="C54" s="403" t="s">
        <v>66</v>
      </c>
      <c r="D54" s="404"/>
      <c r="E54" s="404" t="s">
        <v>64</v>
      </c>
      <c r="F54" s="405" t="s">
        <v>65</v>
      </c>
      <c r="G54" s="406"/>
      <c r="H54" s="281" t="str">
        <f t="shared" si="2"/>
        <v>）　　　</v>
      </c>
      <c r="I54" s="407">
        <f>5000*G54</f>
        <v>0</v>
      </c>
    </row>
    <row r="55" spans="2:10" ht="15" customHeight="1" thickTop="1">
      <c r="B55" s="35"/>
      <c r="C55" s="9"/>
      <c r="H55" s="36" t="s">
        <v>70</v>
      </c>
      <c r="I55" s="37">
        <f>SUM(I49:I54)</f>
        <v>0</v>
      </c>
      <c r="J55" s="38" t="s">
        <v>41</v>
      </c>
    </row>
    <row r="56" spans="2:10" ht="15.95" customHeight="1">
      <c r="B56" s="12" t="s">
        <v>71</v>
      </c>
    </row>
    <row r="67" spans="19:19">
      <c r="S67" s="3">
        <f>登録マスターデーター!B95</f>
        <v>0</v>
      </c>
    </row>
  </sheetData>
  <sheetProtection password="E9DF" sheet="1" objects="1" scenarios="1" formatCells="0"/>
  <mergeCells count="42">
    <mergeCell ref="B45:D45"/>
    <mergeCell ref="F45:G45"/>
    <mergeCell ref="B46:D46"/>
    <mergeCell ref="H46:H47"/>
    <mergeCell ref="C47:D47"/>
    <mergeCell ref="A36:A37"/>
    <mergeCell ref="B36:B37"/>
    <mergeCell ref="C36:C37"/>
    <mergeCell ref="A38:A39"/>
    <mergeCell ref="B38:B39"/>
    <mergeCell ref="C38:C39"/>
    <mergeCell ref="A40:A41"/>
    <mergeCell ref="B40:B41"/>
    <mergeCell ref="C40:C41"/>
    <mergeCell ref="A42:A43"/>
    <mergeCell ref="B42:B43"/>
    <mergeCell ref="C42:C43"/>
    <mergeCell ref="A34:A35"/>
    <mergeCell ref="B34:B35"/>
    <mergeCell ref="C34:C35"/>
    <mergeCell ref="A28:A29"/>
    <mergeCell ref="B28:B29"/>
    <mergeCell ref="C28:C29"/>
    <mergeCell ref="A30:A31"/>
    <mergeCell ref="B30:B31"/>
    <mergeCell ref="C30:C31"/>
    <mergeCell ref="A32:A33"/>
    <mergeCell ref="B32:B33"/>
    <mergeCell ref="C32:C33"/>
    <mergeCell ref="A24:A25"/>
    <mergeCell ref="B24:B25"/>
    <mergeCell ref="C24:C25"/>
    <mergeCell ref="A26:A27"/>
    <mergeCell ref="B26:B27"/>
    <mergeCell ref="C26:C27"/>
    <mergeCell ref="A1:J1"/>
    <mergeCell ref="F2:J2"/>
    <mergeCell ref="I4:J5"/>
    <mergeCell ref="A22:A23"/>
    <mergeCell ref="B22:B23"/>
    <mergeCell ref="C22:C23"/>
    <mergeCell ref="C8:G8"/>
  </mergeCells>
  <phoneticPr fontId="3"/>
  <dataValidations count="2">
    <dataValidation type="list" allowBlank="1" showInputMessage="1" promptTitle="種目" prompt="種目を選択して下さい" sqref="B22:B43">
      <formula1>"　,30MD,30WD,35MD,35WD,40MD,40WD,45MD,45WD,50MD,50WD,55MD,55WD,60MD,60WD,65MD,65WD,70MD,70WD,75MD,75WD,X,30X,35X,40X,45X,50X,55X,60X,65X,70X,75X,"</formula1>
    </dataValidation>
    <dataValidation type="list" allowBlank="1" showInputMessage="1" promptTitle="種目" prompt="種目を選択して下さい" sqref="B10:B19">
      <formula1>"　,30MS,30WS,35MS,35WS,40MS,40WS,45MS,45WS,50MS,50WS,55MS,55WS,60MS,60WS,65MS,65WS,70MS,70WS,75MS,75WS"</formula1>
    </dataValidation>
  </dataValidations>
  <printOptions horizontalCentered="1"/>
  <pageMargins left="0.59055118110236227" right="0.59055118110236227" top="0.59055118110236227" bottom="0.59055118110236227" header="0.51181102362204722" footer="0.51181102362204722"/>
  <pageSetup paperSize="9" scale="78" orientation="portrait" horizontalDpi="4294967294" verticalDpi="1200" r:id="rId1"/>
  <headerFooter alignWithMargins="0"/>
  <drawing r:id="rId2"/>
</worksheet>
</file>

<file path=xl/worksheets/sheet9.xml><?xml version="1.0" encoding="utf-8"?>
<worksheet xmlns="http://schemas.openxmlformats.org/spreadsheetml/2006/main" xmlns:r="http://schemas.openxmlformats.org/officeDocument/2006/relationships">
  <sheetPr enableFormatConditionsCalculation="0">
    <tabColor indexed="46"/>
    <pageSetUpPr fitToPage="1"/>
  </sheetPr>
  <dimension ref="A1:Z61"/>
  <sheetViews>
    <sheetView showZeros="0" workbookViewId="0">
      <selection activeCell="P4" sqref="P4"/>
    </sheetView>
  </sheetViews>
  <sheetFormatPr defaultRowHeight="13.5"/>
  <cols>
    <col min="1" max="1" width="2.875" style="6" customWidth="1"/>
    <col min="2" max="2" width="9.125" style="6" customWidth="1"/>
    <col min="3" max="3" width="3.625" style="99" customWidth="1"/>
    <col min="4" max="4" width="3" style="6" customWidth="1"/>
    <col min="5" max="5" width="15" style="12" customWidth="1"/>
    <col min="6" max="6" width="17.875" style="12" customWidth="1"/>
    <col min="7" max="7" width="13.75" style="12" customWidth="1"/>
    <col min="8" max="8" width="7.25" style="6" customWidth="1"/>
    <col min="9" max="10" width="5.625" style="6" customWidth="1"/>
    <col min="11" max="11" width="12.625" style="6" customWidth="1"/>
    <col min="12" max="12" width="12.625" style="3" customWidth="1"/>
    <col min="13" max="13" width="4.625" style="3" customWidth="1"/>
    <col min="14" max="14" width="4.875" style="3" customWidth="1"/>
    <col min="15" max="15" width="2.375" style="3" customWidth="1"/>
    <col min="16" max="16" width="4.625" style="3" customWidth="1"/>
    <col min="17" max="17" width="12.75" style="3" customWidth="1"/>
    <col min="18" max="18" width="2.375" style="3" customWidth="1"/>
    <col min="19" max="19" width="4.625" style="3" customWidth="1"/>
    <col min="20" max="20" width="12.75" style="3" customWidth="1"/>
    <col min="21" max="21" width="2.375" style="3" customWidth="1"/>
    <col min="22" max="22" width="4.625" style="3" customWidth="1"/>
    <col min="23" max="23" width="12.625" style="3" customWidth="1"/>
    <col min="24" max="24" width="2.375" style="3" customWidth="1"/>
    <col min="25" max="25" width="4.625" style="3" customWidth="1"/>
    <col min="26" max="16384" width="9" style="3"/>
  </cols>
  <sheetData>
    <row r="1" spans="1:26" ht="21" customHeight="1">
      <c r="A1" s="612" t="s">
        <v>784</v>
      </c>
      <c r="B1" s="612"/>
      <c r="C1" s="612"/>
      <c r="D1" s="612"/>
      <c r="E1" s="612"/>
      <c r="F1" s="612"/>
      <c r="G1" s="612"/>
      <c r="H1" s="612"/>
      <c r="I1" s="612"/>
      <c r="J1" s="612"/>
      <c r="K1" s="612"/>
      <c r="L1" s="612"/>
    </row>
    <row r="2" spans="1:26" ht="14.25" thickBot="1">
      <c r="D2" s="11"/>
      <c r="E2" s="613" t="s">
        <v>76</v>
      </c>
      <c r="F2" s="613"/>
      <c r="G2" s="613"/>
      <c r="H2" s="613"/>
      <c r="I2" s="613"/>
      <c r="J2" s="613"/>
      <c r="K2" s="613"/>
    </row>
    <row r="3" spans="1:26" ht="12.95" customHeight="1">
      <c r="B3" s="10" t="s">
        <v>42</v>
      </c>
      <c r="C3" s="100"/>
      <c r="D3" s="11"/>
      <c r="F3" s="13"/>
      <c r="K3" s="623" t="s">
        <v>119</v>
      </c>
      <c r="L3" s="654"/>
      <c r="N3" s="147"/>
    </row>
    <row r="4" spans="1:26" ht="12.95" customHeight="1" thickBot="1">
      <c r="B4" s="14"/>
      <c r="C4" s="101"/>
      <c r="D4" s="11"/>
      <c r="E4" s="10"/>
      <c r="F4" s="10"/>
      <c r="G4" s="16" t="s">
        <v>46</v>
      </c>
      <c r="H4" s="45">
        <f>登録名簿!K3</f>
        <v>42826</v>
      </c>
      <c r="K4" s="655"/>
      <c r="L4" s="656"/>
    </row>
    <row r="5" spans="1:26" ht="30" customHeight="1" thickBot="1">
      <c r="B5" s="17"/>
      <c r="C5" s="17"/>
      <c r="D5" s="159"/>
      <c r="E5" s="646" t="s">
        <v>125</v>
      </c>
      <c r="F5" s="646"/>
      <c r="G5" s="646"/>
      <c r="H5" s="646"/>
      <c r="I5" s="646"/>
      <c r="J5" s="646"/>
      <c r="K5" s="159"/>
      <c r="L5" s="18" t="s">
        <v>49</v>
      </c>
    </row>
    <row r="6" spans="1:26" ht="24.95" customHeight="1">
      <c r="A6" s="158"/>
      <c r="B6" s="290" t="s">
        <v>50</v>
      </c>
      <c r="C6" s="58" t="s">
        <v>653</v>
      </c>
      <c r="D6" s="217" t="s">
        <v>176</v>
      </c>
      <c r="E6" s="291" t="s">
        <v>52</v>
      </c>
      <c r="F6" s="60" t="s">
        <v>118</v>
      </c>
      <c r="G6" s="61" t="s">
        <v>53</v>
      </c>
      <c r="H6" s="61" t="s">
        <v>54</v>
      </c>
      <c r="I6" s="154" t="s">
        <v>121</v>
      </c>
      <c r="J6" s="156" t="s">
        <v>124</v>
      </c>
      <c r="K6" s="291" t="s">
        <v>122</v>
      </c>
      <c r="L6" s="155" t="s">
        <v>123</v>
      </c>
      <c r="P6" s="216" t="s">
        <v>177</v>
      </c>
    </row>
    <row r="7" spans="1:26" ht="20.100000000000001" customHeight="1" thickBot="1">
      <c r="A7" s="648" t="s">
        <v>62</v>
      </c>
      <c r="B7" s="292" t="s">
        <v>91</v>
      </c>
      <c r="C7" s="212" t="s">
        <v>91</v>
      </c>
      <c r="D7" s="40"/>
      <c r="E7" s="333" t="str">
        <f>IF(D7="","",VLOOKUP(D7,登録マスターデーター!$A$5:$AP$94,2,FALSE))</f>
        <v/>
      </c>
      <c r="F7" s="162" t="str">
        <f>IF(D7="","",LOOKUP(D7,登録マスターデーター!$A$5:$B$94,登録マスターデーター!$V$5:$V$94)&amp;" "&amp;LOOKUP(D7,登録マスターデーター!$A$5:$B$94,登録マスターデーター!$W$5:$W$94))</f>
        <v/>
      </c>
      <c r="G7" s="163" t="str">
        <f>IF(D7=""," ",VLOOKUP(D7,登録マスターデーター!$A$5:$AP$94,26,FALSE))</f>
        <v xml:space="preserve"> </v>
      </c>
      <c r="H7" s="164" t="str">
        <f t="shared" ref="H7" si="0">IF(G7=" ","",DATEDIF(G7,$H$4,"Y")&amp;"歳")</f>
        <v/>
      </c>
      <c r="I7" s="165" t="str">
        <f>IF(D7="","",VLOOKUP(D7,登録マスターデーター!$A$5:$AP$94,29,FALSE))</f>
        <v/>
      </c>
      <c r="J7" s="157"/>
      <c r="K7" s="487" t="str">
        <f>IF(D7="","",VLOOKUP(D7,登録マスターデーター!$A$5:$AP$94,4,FALSE))</f>
        <v/>
      </c>
      <c r="L7" s="184" t="str">
        <f>IF(D7="","",VLOOKUP(D7,登録マスターデーター!$A$5:$AP$94,37,FALSE))</f>
        <v/>
      </c>
      <c r="P7" s="3">
        <f>登録マスターデーター!A5</f>
        <v>1</v>
      </c>
      <c r="Q7" s="3" t="str">
        <f>登録マスターデーター!B5</f>
        <v xml:space="preserve"> </v>
      </c>
      <c r="S7" s="3">
        <f>登録マスターデーター!A31</f>
        <v>27</v>
      </c>
      <c r="T7" s="3" t="str">
        <f>登録マスターデーター!B31</f>
        <v xml:space="preserve"> </v>
      </c>
      <c r="V7" s="3">
        <f>登録マスターデーター!A57</f>
        <v>53</v>
      </c>
      <c r="W7" s="3" t="str">
        <f>登録マスターデーター!B57</f>
        <v xml:space="preserve"> </v>
      </c>
      <c r="Y7" s="49">
        <f>登録マスターデーター!A83</f>
        <v>79</v>
      </c>
      <c r="Z7" s="214" t="str">
        <f>登録マスターデーター!B83</f>
        <v xml:space="preserve"> </v>
      </c>
    </row>
    <row r="8" spans="1:26" ht="20.100000000000001" customHeight="1" thickTop="1" thickBot="1">
      <c r="A8" s="649"/>
      <c r="B8" s="292"/>
      <c r="C8" s="212"/>
      <c r="D8" s="40"/>
      <c r="E8" s="333" t="str">
        <f>IF(D8="","",VLOOKUP(D8,登録マスターデーター!$A$5:$AP$94,2,FALSE))</f>
        <v/>
      </c>
      <c r="F8" s="162" t="str">
        <f>IF(D8="","",LOOKUP(D8,登録マスターデーター!$A$5:$B$94,登録マスターデーター!$V$5:$V$94)&amp;" "&amp;LOOKUP(D8,登録マスターデーター!$A$5:$B$94,登録マスターデーター!$W$5:$W$94))</f>
        <v/>
      </c>
      <c r="G8" s="163" t="str">
        <f>IF(D8=""," ",VLOOKUP(D8,登録マスターデーター!$A$5:$AP$94,26,FALSE))</f>
        <v xml:space="preserve"> </v>
      </c>
      <c r="H8" s="164" t="str">
        <f t="shared" ref="H8:H15" si="1">IF(G8=" ","",DATEDIF(G8,$H$4,"Y")&amp;"歳")</f>
        <v/>
      </c>
      <c r="I8" s="165" t="str">
        <f>IF(D8="","",VLOOKUP(D8,登録マスターデーター!$A$5:$AP$94,29,FALSE))</f>
        <v/>
      </c>
      <c r="J8" s="157"/>
      <c r="K8" s="487" t="str">
        <f>IF(D8="","",VLOOKUP(D8,登録マスターデーター!$A$5:$AP$94,4,FALSE))</f>
        <v/>
      </c>
      <c r="L8" s="184" t="str">
        <f>IF(D8="","",VLOOKUP(D8,登録マスターデーター!$A$5:$AP$94,37,FALSE))</f>
        <v/>
      </c>
      <c r="P8" s="3">
        <f>登録マスターデーター!A6</f>
        <v>2</v>
      </c>
      <c r="Q8" s="3" t="str">
        <f>登録マスターデーター!B6</f>
        <v xml:space="preserve"> </v>
      </c>
      <c r="S8" s="3">
        <f>登録マスターデーター!A32</f>
        <v>28</v>
      </c>
      <c r="T8" s="3" t="str">
        <f>登録マスターデーター!B32</f>
        <v xml:space="preserve"> </v>
      </c>
      <c r="V8" s="3">
        <f>登録マスターデーター!A58</f>
        <v>54</v>
      </c>
      <c r="W8" s="3" t="str">
        <f>登録マスターデーター!B58</f>
        <v xml:space="preserve"> </v>
      </c>
      <c r="Y8" s="49">
        <f>登録マスターデーター!A84</f>
        <v>80</v>
      </c>
      <c r="Z8" s="214" t="str">
        <f>登録マスターデーター!B84</f>
        <v xml:space="preserve"> </v>
      </c>
    </row>
    <row r="9" spans="1:26" ht="20.100000000000001" customHeight="1" thickTop="1" thickBot="1">
      <c r="A9" s="649"/>
      <c r="B9" s="292"/>
      <c r="C9" s="212"/>
      <c r="D9" s="40"/>
      <c r="E9" s="333" t="str">
        <f>IF(D9="","",VLOOKUP(D9,登録マスターデーター!$A$5:$AP$94,2,FALSE))</f>
        <v/>
      </c>
      <c r="F9" s="162" t="str">
        <f>IF(D9="","",LOOKUP(D9,登録マスターデーター!$A$5:$B$94,登録マスターデーター!$V$5:$V$94)&amp;" "&amp;LOOKUP(D9,登録マスターデーター!$A$5:$B$94,登録マスターデーター!$W$5:$W$94))</f>
        <v/>
      </c>
      <c r="G9" s="163" t="str">
        <f>IF(D9=""," ",VLOOKUP(D9,登録マスターデーター!$A$5:$AP$94,26,FALSE))</f>
        <v xml:space="preserve"> </v>
      </c>
      <c r="H9" s="164" t="str">
        <f t="shared" si="1"/>
        <v/>
      </c>
      <c r="I9" s="165" t="str">
        <f>IF(D9="","",VLOOKUP(D9,登録マスターデーター!$A$5:$AP$94,29,FALSE))</f>
        <v/>
      </c>
      <c r="J9" s="157"/>
      <c r="K9" s="487" t="str">
        <f>IF(D9="","",VLOOKUP(D9,登録マスターデーター!$A$5:$AP$94,4,FALSE))</f>
        <v/>
      </c>
      <c r="L9" s="184" t="str">
        <f>IF(D9="","",VLOOKUP(D9,登録マスターデーター!$A$5:$AP$94,37,FALSE))</f>
        <v/>
      </c>
      <c r="P9" s="3">
        <f>登録マスターデーター!A7</f>
        <v>3</v>
      </c>
      <c r="Q9" s="3" t="str">
        <f>登録マスターデーター!B7</f>
        <v xml:space="preserve"> </v>
      </c>
      <c r="S9" s="3">
        <f>登録マスターデーター!A33</f>
        <v>29</v>
      </c>
      <c r="T9" s="3" t="str">
        <f>登録マスターデーター!B33</f>
        <v xml:space="preserve"> </v>
      </c>
      <c r="V9" s="3">
        <f>登録マスターデーター!A59</f>
        <v>55</v>
      </c>
      <c r="W9" s="3" t="str">
        <f>登録マスターデーター!B59</f>
        <v xml:space="preserve"> </v>
      </c>
      <c r="Y9" s="49">
        <f>登録マスターデーター!A85</f>
        <v>81</v>
      </c>
      <c r="Z9" s="214" t="str">
        <f>登録マスターデーター!B85</f>
        <v xml:space="preserve"> </v>
      </c>
    </row>
    <row r="10" spans="1:26" ht="20.100000000000001" customHeight="1" thickTop="1" thickBot="1">
      <c r="A10" s="649"/>
      <c r="B10" s="292"/>
      <c r="C10" s="212"/>
      <c r="D10" s="40"/>
      <c r="E10" s="333" t="str">
        <f>IF(D10="","",VLOOKUP(D10,登録マスターデーター!$A$5:$AP$94,2,FALSE))</f>
        <v/>
      </c>
      <c r="F10" s="162" t="str">
        <f>IF(D10="","",LOOKUP(D10,登録マスターデーター!$A$5:$B$94,登録マスターデーター!$V$5:$V$94)&amp;" "&amp;LOOKUP(D10,登録マスターデーター!$A$5:$B$94,登録マスターデーター!$W$5:$W$94))</f>
        <v/>
      </c>
      <c r="G10" s="163" t="str">
        <f>IF(D10=""," ",VLOOKUP(D10,登録マスターデーター!$A$5:$AP$94,26,FALSE))</f>
        <v xml:space="preserve"> </v>
      </c>
      <c r="H10" s="164" t="str">
        <f t="shared" si="1"/>
        <v/>
      </c>
      <c r="I10" s="165" t="str">
        <f>IF(D10="","",VLOOKUP(D10,登録マスターデーター!$A$5:$AP$94,29,FALSE))</f>
        <v/>
      </c>
      <c r="J10" s="157"/>
      <c r="K10" s="487" t="str">
        <f>IF(D10="","",VLOOKUP(D10,登録マスターデーター!$A$5:$AP$94,4,FALSE))</f>
        <v/>
      </c>
      <c r="L10" s="184" t="str">
        <f>IF(D10="","",VLOOKUP(D10,登録マスターデーター!$A$5:$AP$94,37,FALSE))</f>
        <v/>
      </c>
      <c r="P10" s="3">
        <f>登録マスターデーター!A8</f>
        <v>4</v>
      </c>
      <c r="Q10" s="3" t="str">
        <f>登録マスターデーター!B8</f>
        <v xml:space="preserve"> </v>
      </c>
      <c r="S10" s="3">
        <f>登録マスターデーター!A34</f>
        <v>30</v>
      </c>
      <c r="T10" s="3" t="str">
        <f>登録マスターデーター!B34</f>
        <v xml:space="preserve"> </v>
      </c>
      <c r="V10" s="3">
        <f>登録マスターデーター!A60</f>
        <v>56</v>
      </c>
      <c r="W10" s="3" t="str">
        <f>登録マスターデーター!B60</f>
        <v xml:space="preserve"> </v>
      </c>
      <c r="Y10" s="49">
        <f>登録マスターデーター!A86</f>
        <v>82</v>
      </c>
      <c r="Z10" s="214" t="str">
        <f>登録マスターデーター!B86</f>
        <v xml:space="preserve"> </v>
      </c>
    </row>
    <row r="11" spans="1:26" ht="20.100000000000001" customHeight="1" thickTop="1" thickBot="1">
      <c r="A11" s="649"/>
      <c r="B11" s="292"/>
      <c r="C11" s="212"/>
      <c r="D11" s="40"/>
      <c r="E11" s="333" t="str">
        <f>IF(D11="","",VLOOKUP(D11,登録マスターデーター!$A$5:$AP$94,2,FALSE))</f>
        <v/>
      </c>
      <c r="F11" s="162" t="str">
        <f>IF(D11="","",LOOKUP(D11,登録マスターデーター!$A$5:$B$94,登録マスターデーター!$V$5:$V$94)&amp;" "&amp;LOOKUP(D11,登録マスターデーター!$A$5:$B$94,登録マスターデーター!$W$5:$W$94))</f>
        <v/>
      </c>
      <c r="G11" s="163" t="str">
        <f>IF(D11=""," ",VLOOKUP(D11,登録マスターデーター!$A$5:$AP$94,26,FALSE))</f>
        <v xml:space="preserve"> </v>
      </c>
      <c r="H11" s="164" t="str">
        <f t="shared" si="1"/>
        <v/>
      </c>
      <c r="I11" s="165" t="str">
        <f>IF(D11="","",VLOOKUP(D11,登録マスターデーター!$A$5:$AP$94,29,FALSE))</f>
        <v/>
      </c>
      <c r="J11" s="157"/>
      <c r="K11" s="487" t="str">
        <f>IF(D11="","",VLOOKUP(D11,登録マスターデーター!$A$5:$AP$94,4,FALSE))</f>
        <v/>
      </c>
      <c r="L11" s="184" t="str">
        <f>IF(D11="","",VLOOKUP(D11,登録マスターデーター!$A$5:$AP$94,37,FALSE))</f>
        <v/>
      </c>
      <c r="P11" s="3">
        <f>登録マスターデーター!A9</f>
        <v>5</v>
      </c>
      <c r="Q11" s="3" t="str">
        <f>登録マスターデーター!B9</f>
        <v xml:space="preserve"> </v>
      </c>
      <c r="S11" s="3">
        <f>登録マスターデーター!A35</f>
        <v>31</v>
      </c>
      <c r="T11" s="3" t="str">
        <f>登録マスターデーター!B35</f>
        <v xml:space="preserve"> </v>
      </c>
      <c r="V11" s="3">
        <f>登録マスターデーター!A61</f>
        <v>57</v>
      </c>
      <c r="W11" s="3" t="str">
        <f>登録マスターデーター!B61</f>
        <v xml:space="preserve"> </v>
      </c>
      <c r="Y11" s="49">
        <f>登録マスターデーター!A87</f>
        <v>83</v>
      </c>
      <c r="Z11" s="214" t="str">
        <f>登録マスターデーター!B87</f>
        <v xml:space="preserve"> </v>
      </c>
    </row>
    <row r="12" spans="1:26" ht="20.100000000000001" customHeight="1" thickTop="1" thickBot="1">
      <c r="A12" s="649"/>
      <c r="B12" s="296"/>
      <c r="C12" s="212"/>
      <c r="D12" s="40"/>
      <c r="E12" s="333" t="str">
        <f>IF(D12="","",VLOOKUP(D12,登録マスターデーター!$A$5:$AP$94,2,FALSE))</f>
        <v/>
      </c>
      <c r="F12" s="162" t="str">
        <f>IF(D12="","",LOOKUP(D12,登録マスターデーター!$A$5:$B$94,登録マスターデーター!$V$5:$V$94)&amp;" "&amp;LOOKUP(D12,登録マスターデーター!$A$5:$B$94,登録マスターデーター!$W$5:$W$94))</f>
        <v/>
      </c>
      <c r="G12" s="163" t="str">
        <f>IF(D12=""," ",VLOOKUP(D12,登録マスターデーター!$A$5:$AP$94,26,FALSE))</f>
        <v xml:space="preserve"> </v>
      </c>
      <c r="H12" s="164" t="str">
        <f t="shared" si="1"/>
        <v/>
      </c>
      <c r="I12" s="165" t="str">
        <f>IF(D12="","",VLOOKUP(D12,登録マスターデーター!$A$5:$AP$94,29,FALSE))</f>
        <v/>
      </c>
      <c r="J12" s="157"/>
      <c r="K12" s="487" t="str">
        <f>IF(D12="","",VLOOKUP(D12,登録マスターデーター!$A$5:$AP$94,4,FALSE))</f>
        <v/>
      </c>
      <c r="L12" s="184" t="str">
        <f>IF(D12="","",VLOOKUP(D12,登録マスターデーター!$A$5:$AP$94,37,FALSE))</f>
        <v/>
      </c>
      <c r="P12" s="3">
        <f>登録マスターデーター!A10</f>
        <v>6</v>
      </c>
      <c r="Q12" s="3" t="str">
        <f>登録マスターデーター!B10</f>
        <v xml:space="preserve"> </v>
      </c>
      <c r="S12" s="3">
        <f>登録マスターデーター!A36</f>
        <v>32</v>
      </c>
      <c r="T12" s="3" t="str">
        <f>登録マスターデーター!B36</f>
        <v xml:space="preserve"> </v>
      </c>
      <c r="V12" s="3">
        <f>登録マスターデーター!A62</f>
        <v>58</v>
      </c>
      <c r="W12" s="3" t="str">
        <f>登録マスターデーター!B62</f>
        <v xml:space="preserve"> </v>
      </c>
      <c r="Y12" s="49">
        <f>登録マスターデーター!A88</f>
        <v>84</v>
      </c>
      <c r="Z12" s="214" t="str">
        <f>登録マスターデーター!B88</f>
        <v xml:space="preserve"> </v>
      </c>
    </row>
    <row r="13" spans="1:26" ht="20.100000000000001" customHeight="1" thickTop="1" thickBot="1">
      <c r="A13" s="649"/>
      <c r="B13" s="193"/>
      <c r="C13" s="497"/>
      <c r="D13" s="152"/>
      <c r="E13" s="334" t="str">
        <f>IF(D13="","",VLOOKUP(D13,登録マスターデーター!$A$5:$AP$94,2,FALSE))</f>
        <v/>
      </c>
      <c r="F13" s="166" t="str">
        <f>IF(D13="","",LOOKUP(D13,登録マスターデーター!$A$5:$B$94,登録マスターデーター!$V$5:$V$94)&amp;" "&amp;LOOKUP(D13,登録マスターデーター!$A$5:$B$94,登録マスターデーター!$W$5:$W$94))</f>
        <v/>
      </c>
      <c r="G13" s="167" t="str">
        <f>IF(D13=""," ",VLOOKUP(D13,登録マスターデーター!$A$5:$AP$94,26,FALSE))</f>
        <v xml:space="preserve"> </v>
      </c>
      <c r="H13" s="168" t="str">
        <f t="shared" si="1"/>
        <v/>
      </c>
      <c r="I13" s="169" t="str">
        <f>IF(D13="","",VLOOKUP(D13,登録マスターデーター!$A$5:$AP$94,29,FALSE))</f>
        <v/>
      </c>
      <c r="J13" s="332"/>
      <c r="K13" s="488" t="str">
        <f>IF(D13="","",VLOOKUP(D13,登録マスターデーター!$A$5:$AP$94,4,FALSE))</f>
        <v/>
      </c>
      <c r="L13" s="185" t="str">
        <f>IF(D13="","",VLOOKUP(D13,登録マスターデーター!$A$5:$AP$94,37,FALSE))</f>
        <v/>
      </c>
      <c r="P13" s="3">
        <f>登録マスターデーター!A11</f>
        <v>7</v>
      </c>
      <c r="Q13" s="3" t="str">
        <f>登録マスターデーター!B11</f>
        <v xml:space="preserve"> </v>
      </c>
      <c r="S13" s="3">
        <f>登録マスターデーター!A37</f>
        <v>33</v>
      </c>
      <c r="T13" s="3" t="str">
        <f>登録マスターデーター!B37</f>
        <v xml:space="preserve"> </v>
      </c>
      <c r="V13" s="3">
        <f>登録マスターデーター!A63</f>
        <v>59</v>
      </c>
      <c r="W13" s="3" t="str">
        <f>登録マスターデーター!B63</f>
        <v xml:space="preserve"> </v>
      </c>
      <c r="Y13" s="49">
        <f>登録マスターデーター!A89</f>
        <v>85</v>
      </c>
      <c r="Z13" s="214" t="str">
        <f>登録マスターデーター!B89</f>
        <v xml:space="preserve"> </v>
      </c>
    </row>
    <row r="14" spans="1:26" ht="20.100000000000001" customHeight="1" thickTop="1" thickBot="1">
      <c r="A14" s="649" t="s">
        <v>64</v>
      </c>
      <c r="B14" s="642"/>
      <c r="C14" s="500"/>
      <c r="D14" s="43"/>
      <c r="E14" s="335" t="str">
        <f>IF(D14="","",VLOOKUP(D14,登録マスターデーター!$A$5:$AP$94,2,FALSE))</f>
        <v/>
      </c>
      <c r="F14" s="336" t="str">
        <f>IF(D14="","",LOOKUP(D14,登録マスターデーター!$A$5:$B$94,登録マスターデーター!$V$5:$V$94)&amp;" "&amp;LOOKUP(D14,登録マスターデーター!$A$5:$B$94,登録マスターデーター!$W$5:$W$94))</f>
        <v/>
      </c>
      <c r="G14" s="337" t="str">
        <f>IF(D14=""," ",VLOOKUP(D14,登録マスターデーター!$A$5:$AP$94,26,FALSE))</f>
        <v xml:space="preserve"> </v>
      </c>
      <c r="H14" s="338" t="str">
        <f t="shared" si="1"/>
        <v/>
      </c>
      <c r="I14" s="339" t="str">
        <f>IF(D14="","",VLOOKUP(D14,登録マスターデーター!$A$5:$AP$94,29,FALSE))</f>
        <v/>
      </c>
      <c r="J14" s="340"/>
      <c r="K14" s="493" t="str">
        <f>IF(D14="","",VLOOKUP(D14,登録マスターデーター!$A$5:$AP$94,4,FALSE))</f>
        <v/>
      </c>
      <c r="L14" s="341" t="str">
        <f>IF(D14="","",VLOOKUP(D14,登録マスターデーター!$A$5:$AP$94,37,FALSE))</f>
        <v/>
      </c>
      <c r="P14" s="3">
        <f>登録マスターデーター!A12</f>
        <v>8</v>
      </c>
      <c r="Q14" s="3" t="str">
        <f>登録マスターデーター!B12</f>
        <v xml:space="preserve"> </v>
      </c>
      <c r="S14" s="3">
        <f>登録マスターデーター!A38</f>
        <v>34</v>
      </c>
      <c r="T14" s="3" t="str">
        <f>登録マスターデーター!B38</f>
        <v xml:space="preserve"> </v>
      </c>
      <c r="V14" s="3">
        <f>登録マスターデーター!A64</f>
        <v>60</v>
      </c>
      <c r="W14" s="3" t="str">
        <f>登録マスターデーター!B64</f>
        <v xml:space="preserve"> </v>
      </c>
      <c r="Y14" s="49">
        <f>登録マスターデーター!A90</f>
        <v>86</v>
      </c>
      <c r="Z14" s="214" t="str">
        <f>登録マスターデーター!B90</f>
        <v xml:space="preserve"> </v>
      </c>
    </row>
    <row r="15" spans="1:26" ht="20.100000000000001" customHeight="1" thickTop="1" thickBot="1">
      <c r="A15" s="649"/>
      <c r="B15" s="616"/>
      <c r="C15" s="498"/>
      <c r="D15" s="149"/>
      <c r="E15" s="330" t="str">
        <f>IF(D15="","",VLOOKUP(D15,登録マスターデーター!$A$5:$AP$94,2,FALSE))</f>
        <v/>
      </c>
      <c r="F15" s="176" t="str">
        <f>IF(D15="","",LOOKUP(D15,登録マスターデーター!$A$5:$B$94,登録マスターデーター!$V$5:$V$94)&amp;" "&amp;LOOKUP(D15,登録マスターデーター!$A$5:$B$94,登録マスターデーター!$W$5:$W$94))</f>
        <v/>
      </c>
      <c r="G15" s="177" t="str">
        <f>IF(D15=""," ",VLOOKUP(D15,登録マスターデーター!$A$5:$AP$94,26,FALSE))</f>
        <v xml:space="preserve"> </v>
      </c>
      <c r="H15" s="173" t="str">
        <f t="shared" si="1"/>
        <v/>
      </c>
      <c r="I15" s="342" t="str">
        <f>IF(D15="","",VLOOKUP(D15,登録マスターデーター!$A$5:$AP$94,29,FALSE))</f>
        <v/>
      </c>
      <c r="J15" s="343"/>
      <c r="K15" s="492" t="str">
        <f>IF(D15="","",VLOOKUP(D15,登録マスターデーター!$A$5:$AP$94,4,FALSE))</f>
        <v/>
      </c>
      <c r="L15" s="186" t="str">
        <f>IF(D15="","",VLOOKUP(D15,登録マスターデーター!$A$5:$AP$94,37,FALSE))</f>
        <v/>
      </c>
      <c r="P15" s="3">
        <f>登録マスターデーター!A13</f>
        <v>9</v>
      </c>
      <c r="Q15" s="3" t="str">
        <f>登録マスターデーター!B13</f>
        <v xml:space="preserve"> </v>
      </c>
      <c r="S15" s="3">
        <f>登録マスターデーター!A39</f>
        <v>35</v>
      </c>
      <c r="T15" s="3" t="str">
        <f>登録マスターデーター!B39</f>
        <v xml:space="preserve"> </v>
      </c>
      <c r="V15" s="3">
        <f>登録マスターデーター!A65</f>
        <v>61</v>
      </c>
      <c r="W15" s="3" t="str">
        <f>登録マスターデーター!B65</f>
        <v xml:space="preserve"> </v>
      </c>
      <c r="Y15" s="49">
        <f>登録マスターデーター!A91</f>
        <v>87</v>
      </c>
      <c r="Z15" s="214" t="str">
        <f>登録マスターデーター!B91</f>
        <v xml:space="preserve"> </v>
      </c>
    </row>
    <row r="16" spans="1:26" ht="20.100000000000001" customHeight="1" thickTop="1" thickBot="1">
      <c r="A16" s="649"/>
      <c r="B16" s="642"/>
      <c r="C16" s="499"/>
      <c r="D16" s="43"/>
      <c r="E16" s="344" t="str">
        <f>IF(D16="","",VLOOKUP(D16,登録マスターデーター!$A$5:$AP$94,2,FALSE))</f>
        <v/>
      </c>
      <c r="F16" s="170" t="str">
        <f>IF(D16="","",LOOKUP(D16,登録マスターデーター!$A$5:$B$94,登録マスターデーター!$V$5:$V$94)&amp;" "&amp;LOOKUP(D16,登録マスターデーター!$A$5:$B$94,登録マスターデーター!$W$5:$W$94))</f>
        <v/>
      </c>
      <c r="G16" s="171" t="str">
        <f>IF(D16=""," ",VLOOKUP(D16,登録マスターデーター!$A$5:$AP$94,26,FALSE))</f>
        <v xml:space="preserve"> </v>
      </c>
      <c r="H16" s="172" t="str">
        <f t="shared" ref="H16:H17" si="2">IF(G16=" ","",DATEDIF(G16,$H$4,"Y")&amp;"歳")</f>
        <v/>
      </c>
      <c r="I16" s="345" t="str">
        <f>IF(D16="","",VLOOKUP(D16,登録マスターデーター!$A$5:$AP$94,29,FALSE))</f>
        <v/>
      </c>
      <c r="J16" s="346"/>
      <c r="K16" s="488" t="str">
        <f>IF(D16="","",VLOOKUP(D16,登録マスターデーター!$A$5:$AP$94,4,FALSE))</f>
        <v/>
      </c>
      <c r="L16" s="347" t="str">
        <f>IF(D16="","",VLOOKUP(D16,登録マスターデーター!$A$5:$AP$94,37,FALSE))</f>
        <v/>
      </c>
      <c r="P16" s="3">
        <f>登録マスターデーター!A14</f>
        <v>10</v>
      </c>
      <c r="Q16" s="3" t="str">
        <f>登録マスターデーター!B14</f>
        <v xml:space="preserve"> </v>
      </c>
      <c r="S16" s="3">
        <f>登録マスターデーター!A40</f>
        <v>36</v>
      </c>
      <c r="T16" s="3" t="str">
        <f>登録マスターデーター!B40</f>
        <v xml:space="preserve"> </v>
      </c>
      <c r="V16" s="3">
        <f>登録マスターデーター!A66</f>
        <v>62</v>
      </c>
      <c r="W16" s="3" t="str">
        <f>登録マスターデーター!B66</f>
        <v xml:space="preserve"> </v>
      </c>
      <c r="Y16" s="49">
        <f>登録マスターデーター!A92</f>
        <v>88</v>
      </c>
      <c r="Z16" s="214" t="str">
        <f>登録マスターデーター!B92</f>
        <v xml:space="preserve"> </v>
      </c>
    </row>
    <row r="17" spans="1:26" ht="20.100000000000001" customHeight="1" thickTop="1" thickBot="1">
      <c r="A17" s="649"/>
      <c r="B17" s="616"/>
      <c r="C17" s="213"/>
      <c r="D17" s="149"/>
      <c r="E17" s="330" t="str">
        <f>IF(D17="","",VLOOKUP(D17,登録マスターデーター!$A$5:$AP$94,2,FALSE))</f>
        <v/>
      </c>
      <c r="F17" s="176" t="str">
        <f>IF(D17="","",LOOKUP(D17,登録マスターデーター!$A$5:$B$94,登録マスターデーター!$V$5:$V$94)&amp;" "&amp;LOOKUP(D17,登録マスターデーター!$A$5:$B$94,登録マスターデーター!$W$5:$W$94))</f>
        <v/>
      </c>
      <c r="G17" s="177" t="str">
        <f>IF(D17=""," ",VLOOKUP(D17,登録マスターデーター!$A$5:$AP$94,26,FALSE))</f>
        <v xml:space="preserve"> </v>
      </c>
      <c r="H17" s="173" t="str">
        <f t="shared" si="2"/>
        <v/>
      </c>
      <c r="I17" s="342" t="str">
        <f>IF(D17="","",VLOOKUP(D17,登録マスターデーター!$A$5:$AP$94,29,FALSE))</f>
        <v/>
      </c>
      <c r="J17" s="343"/>
      <c r="K17" s="492" t="str">
        <f>IF(D17="","",VLOOKUP(D17,登録マスターデーター!$A$5:$AP$94,4,FALSE))</f>
        <v/>
      </c>
      <c r="L17" s="186" t="str">
        <f>IF(D17="","",VLOOKUP(D17,登録マスターデーター!$A$5:$AP$94,37,FALSE))</f>
        <v/>
      </c>
      <c r="M17" s="348"/>
      <c r="P17" s="3">
        <f>登録マスターデーター!A15</f>
        <v>11</v>
      </c>
      <c r="Q17" s="3" t="str">
        <f>登録マスターデーター!B15</f>
        <v xml:space="preserve"> </v>
      </c>
      <c r="S17" s="3">
        <f>登録マスターデーター!A41</f>
        <v>37</v>
      </c>
      <c r="T17" s="3" t="str">
        <f>登録マスターデーター!B41</f>
        <v xml:space="preserve"> </v>
      </c>
      <c r="V17" s="3">
        <f>登録マスターデーター!A67</f>
        <v>63</v>
      </c>
      <c r="W17" s="3" t="str">
        <f>登録マスターデーター!B67</f>
        <v xml:space="preserve"> </v>
      </c>
      <c r="Y17" s="49">
        <f>登録マスターデーター!A93</f>
        <v>89</v>
      </c>
      <c r="Z17" s="214" t="str">
        <f>登録マスターデーター!B93</f>
        <v xml:space="preserve"> </v>
      </c>
    </row>
    <row r="18" spans="1:26" ht="20.100000000000001" customHeight="1" thickTop="1" thickBot="1">
      <c r="A18" s="649"/>
      <c r="B18" s="642"/>
      <c r="C18" s="497"/>
      <c r="D18" s="43"/>
      <c r="E18" s="344" t="str">
        <f>IF(D18="","",VLOOKUP(D18,登録マスターデーター!$A$5:$AP$94,2,FALSE))</f>
        <v/>
      </c>
      <c r="F18" s="170" t="str">
        <f>IF(D18="","",LOOKUP(D18,登録マスターデーター!$A$5:$B$94,登録マスターデーター!$V$5:$V$94)&amp;" "&amp;LOOKUP(D18,登録マスターデーター!$A$5:$B$94,登録マスターデーター!$W$5:$W$94))</f>
        <v/>
      </c>
      <c r="G18" s="171" t="str">
        <f>IF(D18=""," ",VLOOKUP(D18,登録マスターデーター!$A$5:$AP$94,26,FALSE))</f>
        <v xml:space="preserve"> </v>
      </c>
      <c r="H18" s="172" t="str">
        <f t="shared" ref="H18:H39" si="3">IF(G18=" ","",DATEDIF(G18,$H$4,"Y")&amp;"歳")</f>
        <v/>
      </c>
      <c r="I18" s="345" t="str">
        <f>IF(D18="","",VLOOKUP(D18,登録マスターデーター!$A$5:$AP$94,29,FALSE))</f>
        <v/>
      </c>
      <c r="J18" s="346"/>
      <c r="K18" s="488" t="str">
        <f>IF(D18="","",VLOOKUP(D18,登録マスターデーター!$A$5:$AP$94,4,FALSE))</f>
        <v/>
      </c>
      <c r="L18" s="347" t="str">
        <f>IF(D18="","",VLOOKUP(D18,登録マスターデーター!$A$5:$AP$94,37,FALSE))</f>
        <v/>
      </c>
      <c r="M18" s="348"/>
      <c r="P18" s="3">
        <f>登録マスターデーター!A16</f>
        <v>12</v>
      </c>
      <c r="Q18" s="3" t="str">
        <f>登録マスターデーター!B16</f>
        <v xml:space="preserve"> </v>
      </c>
      <c r="S18" s="3">
        <f>登録マスターデーター!A42</f>
        <v>38</v>
      </c>
      <c r="T18" s="3" t="str">
        <f>登録マスターデーター!B42</f>
        <v xml:space="preserve"> </v>
      </c>
      <c r="V18" s="3">
        <f>登録マスターデーター!A68</f>
        <v>64</v>
      </c>
      <c r="W18" s="3" t="str">
        <f>登録マスターデーター!B68</f>
        <v xml:space="preserve"> </v>
      </c>
      <c r="Y18" s="49">
        <f>登録マスターデーター!A94</f>
        <v>90</v>
      </c>
      <c r="Z18" s="214" t="str">
        <f>登録マスターデーター!B94</f>
        <v xml:space="preserve"> </v>
      </c>
    </row>
    <row r="19" spans="1:26" ht="20.100000000000001" customHeight="1" thickTop="1" thickBot="1">
      <c r="A19" s="649"/>
      <c r="B19" s="616"/>
      <c r="C19" s="498"/>
      <c r="D19" s="149"/>
      <c r="E19" s="330" t="str">
        <f>IF(D19="","",VLOOKUP(D19,登録マスターデーター!$A$5:$AP$94,2,FALSE))</f>
        <v/>
      </c>
      <c r="F19" s="176" t="str">
        <f>IF(D19="","",LOOKUP(D19,登録マスターデーター!$A$5:$B$94,登録マスターデーター!$V$5:$V$94)&amp;" "&amp;LOOKUP(D19,登録マスターデーター!$A$5:$B$94,登録マスターデーター!$W$5:$W$94))</f>
        <v/>
      </c>
      <c r="G19" s="177" t="str">
        <f>IF(D19=""," ",VLOOKUP(D19,登録マスターデーター!$A$5:$AP$94,26,FALSE))</f>
        <v xml:space="preserve"> </v>
      </c>
      <c r="H19" s="173" t="str">
        <f t="shared" si="3"/>
        <v/>
      </c>
      <c r="I19" s="342" t="str">
        <f>IF(D19="","",VLOOKUP(D19,登録マスターデーター!$A$5:$AP$94,29,FALSE))</f>
        <v/>
      </c>
      <c r="J19" s="343"/>
      <c r="K19" s="492" t="str">
        <f>IF(D19="","",VLOOKUP(D19,登録マスターデーター!$A$5:$AP$94,4,FALSE))</f>
        <v/>
      </c>
      <c r="L19" s="186" t="str">
        <f>IF(D19="","",VLOOKUP(D19,登録マスターデーター!$A$5:$AP$94,37,FALSE))</f>
        <v/>
      </c>
      <c r="P19" s="3">
        <f>登録マスターデーター!A17</f>
        <v>13</v>
      </c>
      <c r="Q19" s="3" t="str">
        <f>登録マスターデーター!B17</f>
        <v xml:space="preserve"> </v>
      </c>
      <c r="S19" s="3">
        <f>登録マスターデーター!A43</f>
        <v>39</v>
      </c>
      <c r="T19" s="3" t="str">
        <f>登録マスターデーター!B43</f>
        <v xml:space="preserve"> </v>
      </c>
      <c r="V19" s="3">
        <f>登録マスターデーター!A69</f>
        <v>65</v>
      </c>
      <c r="W19" s="3" t="str">
        <f>登録マスターデーター!B69</f>
        <v xml:space="preserve"> </v>
      </c>
    </row>
    <row r="20" spans="1:26" ht="20.100000000000001" customHeight="1" thickTop="1" thickBot="1">
      <c r="A20" s="649"/>
      <c r="B20" s="642"/>
      <c r="C20" s="497"/>
      <c r="D20" s="43"/>
      <c r="E20" s="344" t="str">
        <f>IF(D20="","",VLOOKUP(D20,登録マスターデーター!$A$5:$AP$94,2,FALSE))</f>
        <v/>
      </c>
      <c r="F20" s="170" t="str">
        <f>IF(D20="","",LOOKUP(D20,登録マスターデーター!$A$5:$B$94,登録マスターデーター!$V$5:$V$94)&amp;" "&amp;LOOKUP(D20,登録マスターデーター!$A$5:$B$94,登録マスターデーター!$W$5:$W$94))</f>
        <v/>
      </c>
      <c r="G20" s="171" t="str">
        <f>IF(D20=""," ",VLOOKUP(D20,登録マスターデーター!$A$5:$AP$94,26,FALSE))</f>
        <v xml:space="preserve"> </v>
      </c>
      <c r="H20" s="172" t="str">
        <f t="shared" si="3"/>
        <v/>
      </c>
      <c r="I20" s="345" t="str">
        <f>IF(D20="","",VLOOKUP(D20,登録マスターデーター!$A$5:$AP$94,29,FALSE))</f>
        <v/>
      </c>
      <c r="J20" s="346"/>
      <c r="K20" s="490" t="str">
        <f>IF(D20="","",VLOOKUP(D20,登録マスターデーター!$A$5:$AP$94,4,FALSE))</f>
        <v/>
      </c>
      <c r="L20" s="347" t="str">
        <f>IF(D20="","",VLOOKUP(D20,登録マスターデーター!$A$5:$AP$94,37,FALSE))</f>
        <v/>
      </c>
      <c r="P20" s="3">
        <f>登録マスターデーター!A18</f>
        <v>14</v>
      </c>
      <c r="Q20" s="3" t="str">
        <f>登録マスターデーター!B18</f>
        <v xml:space="preserve"> </v>
      </c>
      <c r="S20" s="3">
        <f>登録マスターデーター!A44</f>
        <v>40</v>
      </c>
      <c r="T20" s="3" t="str">
        <f>登録マスターデーター!B44</f>
        <v xml:space="preserve"> </v>
      </c>
      <c r="V20" s="3">
        <f>登録マスターデーター!A70</f>
        <v>66</v>
      </c>
      <c r="W20" s="3" t="str">
        <f>登録マスターデーター!B70</f>
        <v xml:space="preserve"> </v>
      </c>
    </row>
    <row r="21" spans="1:26" ht="20.100000000000001" customHeight="1" thickTop="1" thickBot="1">
      <c r="A21" s="649"/>
      <c r="B21" s="616"/>
      <c r="C21" s="498"/>
      <c r="D21" s="149"/>
      <c r="E21" s="330" t="str">
        <f>IF(D21="","",VLOOKUP(D21,登録マスターデーター!$A$5:$AP$94,2,FALSE))</f>
        <v/>
      </c>
      <c r="F21" s="176" t="str">
        <f>IF(D21="","",LOOKUP(D21,登録マスターデーター!$A$5:$B$94,登録マスターデーター!$V$5:$V$94)&amp;" "&amp;LOOKUP(D21,登録マスターデーター!$A$5:$B$94,登録マスターデーター!$W$5:$W$94))</f>
        <v/>
      </c>
      <c r="G21" s="177" t="str">
        <f>IF(D21=""," ",VLOOKUP(D21,登録マスターデーター!$A$5:$AP$94,26,FALSE))</f>
        <v xml:space="preserve"> </v>
      </c>
      <c r="H21" s="173" t="str">
        <f t="shared" si="3"/>
        <v/>
      </c>
      <c r="I21" s="342" t="str">
        <f>IF(D21="","",VLOOKUP(D21,登録マスターデーター!$A$5:$AP$94,29,FALSE))</f>
        <v/>
      </c>
      <c r="J21" s="343"/>
      <c r="K21" s="489" t="str">
        <f>IF(D21="","",VLOOKUP(D21,登録マスターデーター!$A$5:$AP$94,4,FALSE))</f>
        <v/>
      </c>
      <c r="L21" s="186" t="str">
        <f>IF(D21="","",VLOOKUP(D21,登録マスターデーター!$A$5:$AP$94,37,FALSE))</f>
        <v/>
      </c>
      <c r="P21" s="3">
        <f>登録マスターデーター!A19</f>
        <v>15</v>
      </c>
      <c r="Q21" s="3" t="str">
        <f>登録マスターデーター!B19</f>
        <v xml:space="preserve"> </v>
      </c>
      <c r="S21" s="3">
        <f>登録マスターデーター!A45</f>
        <v>41</v>
      </c>
      <c r="T21" s="3" t="str">
        <f>登録マスターデーター!B45</f>
        <v xml:space="preserve"> </v>
      </c>
      <c r="V21" s="3">
        <f>登録マスターデーター!A71</f>
        <v>67</v>
      </c>
      <c r="W21" s="3" t="str">
        <f>登録マスターデーター!B71</f>
        <v xml:space="preserve"> </v>
      </c>
      <c r="Y21" s="93"/>
    </row>
    <row r="22" spans="1:26" ht="20.100000000000001" customHeight="1" thickTop="1" thickBot="1">
      <c r="A22" s="649"/>
      <c r="B22" s="642"/>
      <c r="C22" s="497"/>
      <c r="D22" s="43"/>
      <c r="E22" s="344" t="str">
        <f>IF(D22="","",VLOOKUP(D22,登録マスターデーター!$A$5:$AP$94,2,FALSE))</f>
        <v/>
      </c>
      <c r="F22" s="170" t="str">
        <f>IF(D22="","",LOOKUP(D22,登録マスターデーター!$A$5:$B$94,登録マスターデーター!$V$5:$V$94)&amp;" "&amp;LOOKUP(D22,登録マスターデーター!$A$5:$B$94,登録マスターデーター!$W$5:$W$94))</f>
        <v/>
      </c>
      <c r="G22" s="171" t="str">
        <f>IF(D22=""," ",VLOOKUP(D22,登録マスターデーター!$A$5:$AP$94,26,FALSE))</f>
        <v xml:space="preserve"> </v>
      </c>
      <c r="H22" s="172" t="str">
        <f t="shared" si="3"/>
        <v/>
      </c>
      <c r="I22" s="345" t="str">
        <f>IF(D22="","",VLOOKUP(D22,登録マスターデーター!$A$5:$AP$94,29,FALSE))</f>
        <v/>
      </c>
      <c r="J22" s="346"/>
      <c r="K22" s="490" t="str">
        <f>IF(D22="","",VLOOKUP(D22,登録マスターデーター!$A$5:$AP$94,4,FALSE))</f>
        <v/>
      </c>
      <c r="L22" s="347" t="str">
        <f>IF(D22="","",VLOOKUP(D22,登録マスターデーター!$A$5:$AP$94,37,FALSE))</f>
        <v/>
      </c>
      <c r="P22" s="3">
        <f>登録マスターデーター!A20</f>
        <v>16</v>
      </c>
      <c r="Q22" s="3" t="str">
        <f>登録マスターデーター!B20</f>
        <v xml:space="preserve"> </v>
      </c>
      <c r="S22" s="3">
        <f>登録マスターデーター!A46</f>
        <v>42</v>
      </c>
      <c r="T22" s="3" t="str">
        <f>登録マスターデーター!B46</f>
        <v xml:space="preserve"> </v>
      </c>
      <c r="V22" s="3">
        <f>登録マスターデーター!A72</f>
        <v>68</v>
      </c>
      <c r="W22" s="3" t="str">
        <f>登録マスターデーター!B72</f>
        <v xml:space="preserve"> </v>
      </c>
    </row>
    <row r="23" spans="1:26" ht="20.100000000000001" customHeight="1" thickTop="1" thickBot="1">
      <c r="A23" s="649"/>
      <c r="B23" s="616"/>
      <c r="C23" s="498"/>
      <c r="D23" s="149"/>
      <c r="E23" s="330" t="str">
        <f>IF(D23="","",VLOOKUP(D23,登録マスターデーター!$A$5:$AP$94,2,FALSE))</f>
        <v/>
      </c>
      <c r="F23" s="176" t="str">
        <f>IF(D23="","",LOOKUP(D23,登録マスターデーター!$A$5:$B$94,登録マスターデーター!$V$5:$V$94)&amp;" "&amp;LOOKUP(D23,登録マスターデーター!$A$5:$B$94,登録マスターデーター!$W$5:$W$94))</f>
        <v/>
      </c>
      <c r="G23" s="177" t="str">
        <f>IF(D23=""," ",VLOOKUP(D23,登録マスターデーター!$A$5:$AP$94,26,FALSE))</f>
        <v xml:space="preserve"> </v>
      </c>
      <c r="H23" s="173" t="str">
        <f t="shared" si="3"/>
        <v/>
      </c>
      <c r="I23" s="342" t="str">
        <f>IF(D23="","",VLOOKUP(D23,登録マスターデーター!$A$5:$AP$94,29,FALSE))</f>
        <v/>
      </c>
      <c r="J23" s="343"/>
      <c r="K23" s="489" t="str">
        <f>IF(D23="","",VLOOKUP(D23,登録マスターデーター!$A$5:$AP$94,4,FALSE))</f>
        <v/>
      </c>
      <c r="L23" s="186" t="str">
        <f>IF(D23="","",VLOOKUP(D23,登録マスターデーター!$A$5:$AP$94,37,FALSE))</f>
        <v/>
      </c>
      <c r="P23" s="505">
        <f>登録マスターデーター!A21</f>
        <v>17</v>
      </c>
      <c r="Q23" s="3" t="str">
        <f>登録マスターデーター!B21</f>
        <v xml:space="preserve"> </v>
      </c>
      <c r="S23" s="3">
        <f>登録マスターデーター!A47</f>
        <v>43</v>
      </c>
      <c r="T23" s="3" t="str">
        <f>登録マスターデーター!B47</f>
        <v xml:space="preserve"> </v>
      </c>
      <c r="V23" s="3">
        <f>登録マスターデーター!A73</f>
        <v>69</v>
      </c>
      <c r="W23" s="3" t="str">
        <f>登録マスターデーター!B73</f>
        <v xml:space="preserve"> </v>
      </c>
    </row>
    <row r="24" spans="1:26" ht="20.100000000000001" customHeight="1" thickTop="1" thickBot="1">
      <c r="A24" s="649"/>
      <c r="B24" s="642"/>
      <c r="C24" s="497"/>
      <c r="D24" s="43"/>
      <c r="E24" s="344" t="str">
        <f>IF(D24="","",VLOOKUP(D24,登録マスターデーター!$A$5:$AP$94,2,FALSE))</f>
        <v/>
      </c>
      <c r="F24" s="170" t="str">
        <f>IF(D24="","",LOOKUP(D24,登録マスターデーター!$A$5:$B$94,登録マスターデーター!$V$5:$V$94)&amp;" "&amp;LOOKUP(D24,登録マスターデーター!$A$5:$B$94,登録マスターデーター!$W$5:$W$94))</f>
        <v/>
      </c>
      <c r="G24" s="171" t="str">
        <f>IF(D24=""," ",VLOOKUP(D24,登録マスターデーター!$A$5:$AP$94,26,FALSE))</f>
        <v xml:space="preserve"> </v>
      </c>
      <c r="H24" s="172" t="str">
        <f t="shared" si="3"/>
        <v/>
      </c>
      <c r="I24" s="345" t="str">
        <f>IF(D24="","",VLOOKUP(D24,登録マスターデーター!$A$5:$AP$94,29,FALSE))</f>
        <v/>
      </c>
      <c r="J24" s="346"/>
      <c r="K24" s="490" t="str">
        <f>IF(D24="","",VLOOKUP(D24,登録マスターデーター!$A$5:$AP$94,4,FALSE))</f>
        <v/>
      </c>
      <c r="L24" s="347" t="str">
        <f>IF(D24="","",VLOOKUP(D24,登録マスターデーター!$A$5:$AP$94,37,FALSE))</f>
        <v/>
      </c>
      <c r="P24" s="3">
        <f>登録マスターデーター!A22</f>
        <v>18</v>
      </c>
      <c r="Q24" s="3" t="str">
        <f>登録マスターデーター!B22</f>
        <v xml:space="preserve"> </v>
      </c>
      <c r="S24" s="3">
        <f>登録マスターデーター!A48</f>
        <v>44</v>
      </c>
      <c r="T24" s="3" t="str">
        <f>登録マスターデーター!B48</f>
        <v xml:space="preserve"> </v>
      </c>
      <c r="V24" s="49">
        <f>登録マスターデーター!A74</f>
        <v>70</v>
      </c>
      <c r="W24" s="215" t="str">
        <f>登録マスターデーター!B74</f>
        <v>吉岡 亨二</v>
      </c>
    </row>
    <row r="25" spans="1:26" ht="20.100000000000001" customHeight="1" thickTop="1" thickBot="1">
      <c r="A25" s="649"/>
      <c r="B25" s="616"/>
      <c r="C25" s="498"/>
      <c r="D25" s="149"/>
      <c r="E25" s="330" t="str">
        <f>IF(D25="","",VLOOKUP(D25,登録マスターデーター!$A$5:$AP$94,2,FALSE))</f>
        <v/>
      </c>
      <c r="F25" s="176" t="str">
        <f>IF(D25="","",LOOKUP(D25,登録マスターデーター!$A$5:$B$94,登録マスターデーター!$V$5:$V$94)&amp;" "&amp;LOOKUP(D25,登録マスターデーター!$A$5:$B$94,登録マスターデーター!$W$5:$W$94))</f>
        <v/>
      </c>
      <c r="G25" s="177" t="str">
        <f>IF(D25=""," ",VLOOKUP(D25,登録マスターデーター!$A$5:$AP$94,26,FALSE))</f>
        <v xml:space="preserve"> </v>
      </c>
      <c r="H25" s="173" t="str">
        <f t="shared" si="3"/>
        <v/>
      </c>
      <c r="I25" s="342" t="str">
        <f>IF(D25="","",VLOOKUP(D25,登録マスターデーター!$A$5:$AP$94,29,FALSE))</f>
        <v/>
      </c>
      <c r="J25" s="343"/>
      <c r="K25" s="489" t="str">
        <f>IF(D25="","",VLOOKUP(D25,登録マスターデーター!$A$5:$AP$94,4,FALSE))</f>
        <v/>
      </c>
      <c r="L25" s="186" t="str">
        <f>IF(D25="","",VLOOKUP(D25,登録マスターデーター!$A$5:$AP$94,37,FALSE))</f>
        <v/>
      </c>
      <c r="P25" s="3">
        <f>登録マスターデーター!A23</f>
        <v>19</v>
      </c>
      <c r="Q25" s="3" t="str">
        <f>登録マスターデーター!B23</f>
        <v xml:space="preserve"> </v>
      </c>
      <c r="S25" s="3">
        <f>登録マスターデーター!A49</f>
        <v>45</v>
      </c>
      <c r="T25" s="3" t="str">
        <f>登録マスターデーター!B49</f>
        <v xml:space="preserve"> </v>
      </c>
      <c r="V25" s="49">
        <f>登録マスターデーター!A75</f>
        <v>71</v>
      </c>
      <c r="W25" s="215" t="str">
        <f>登録マスターデーター!B75</f>
        <v xml:space="preserve"> </v>
      </c>
    </row>
    <row r="26" spans="1:26" ht="20.100000000000001" customHeight="1" thickTop="1" thickBot="1">
      <c r="A26" s="649"/>
      <c r="B26" s="642"/>
      <c r="C26" s="499"/>
      <c r="D26" s="43"/>
      <c r="E26" s="344" t="str">
        <f>IF(D26="","",VLOOKUP(D26,登録マスターデーター!$A$5:$AP$94,2,FALSE))</f>
        <v/>
      </c>
      <c r="F26" s="170" t="str">
        <f>IF(D26="","",LOOKUP(D26,登録マスターデーター!$A$5:$B$94,登録マスターデーター!$V$5:$V$94)&amp;" "&amp;LOOKUP(D26,登録マスターデーター!$A$5:$B$94,登録マスターデーター!$W$5:$W$94))</f>
        <v/>
      </c>
      <c r="G26" s="171" t="str">
        <f>IF(D26=""," ",VLOOKUP(D26,登録マスターデーター!$A$5:$AP$94,26,FALSE))</f>
        <v xml:space="preserve"> </v>
      </c>
      <c r="H26" s="172" t="str">
        <f t="shared" si="3"/>
        <v/>
      </c>
      <c r="I26" s="345" t="str">
        <f>IF(D26="","",VLOOKUP(D26,登録マスターデーター!$A$5:$AP$94,29,FALSE))</f>
        <v/>
      </c>
      <c r="J26" s="346"/>
      <c r="K26" s="490" t="str">
        <f>IF(D26="","",VLOOKUP(D26,登録マスターデーター!$A$5:$AP$94,4,FALSE))</f>
        <v/>
      </c>
      <c r="L26" s="347" t="str">
        <f>IF(D26="","",VLOOKUP(D26,登録マスターデーター!$A$5:$AP$94,37,FALSE))</f>
        <v/>
      </c>
      <c r="P26" s="3">
        <f>登録マスターデーター!A24</f>
        <v>20</v>
      </c>
      <c r="Q26" s="3" t="str">
        <f>登録マスターデーター!B24</f>
        <v xml:space="preserve"> </v>
      </c>
      <c r="S26" s="3">
        <f>登録マスターデーター!A50</f>
        <v>46</v>
      </c>
      <c r="T26" s="3" t="str">
        <f>登録マスターデーター!B50</f>
        <v xml:space="preserve"> </v>
      </c>
      <c r="V26" s="49">
        <f>登録マスターデーター!A76</f>
        <v>72</v>
      </c>
      <c r="W26" s="215" t="str">
        <f>登録マスターデーター!B76</f>
        <v xml:space="preserve"> </v>
      </c>
    </row>
    <row r="27" spans="1:26" ht="20.100000000000001" customHeight="1" thickTop="1" thickBot="1">
      <c r="A27" s="649"/>
      <c r="B27" s="616"/>
      <c r="C27" s="213"/>
      <c r="D27" s="149"/>
      <c r="E27" s="330" t="str">
        <f>IF(D27="","",VLOOKUP(D27,登録マスターデーター!$A$5:$AP$94,2,FALSE))</f>
        <v/>
      </c>
      <c r="F27" s="176" t="str">
        <f>IF(D27="","",LOOKUP(D27,登録マスターデーター!$A$5:$B$94,登録マスターデーター!$V$5:$V$94)&amp;" "&amp;LOOKUP(D27,登録マスターデーター!$A$5:$B$94,登録マスターデーター!$W$5:$W$94))</f>
        <v/>
      </c>
      <c r="G27" s="177" t="str">
        <f>IF(D27=""," ",VLOOKUP(D27,登録マスターデーター!$A$5:$AP$94,26,FALSE))</f>
        <v xml:space="preserve"> </v>
      </c>
      <c r="H27" s="173" t="str">
        <f t="shared" si="3"/>
        <v/>
      </c>
      <c r="I27" s="342" t="str">
        <f>IF(D27="","",VLOOKUP(D27,登録マスターデーター!$A$5:$AP$94,29,FALSE))</f>
        <v/>
      </c>
      <c r="J27" s="343"/>
      <c r="K27" s="489" t="str">
        <f>IF(D27="","",VLOOKUP(D27,登録マスターデーター!$A$5:$AP$94,4,FALSE))</f>
        <v/>
      </c>
      <c r="L27" s="186" t="str">
        <f>IF(D27="","",VLOOKUP(D27,登録マスターデーター!$A$5:$AP$94,37,FALSE))</f>
        <v/>
      </c>
      <c r="P27" s="3">
        <f>登録マスターデーター!A25</f>
        <v>21</v>
      </c>
      <c r="Q27" s="3" t="str">
        <f>登録マスターデーター!B25</f>
        <v xml:space="preserve"> </v>
      </c>
      <c r="S27" s="3">
        <f>登録マスターデーター!A51</f>
        <v>47</v>
      </c>
      <c r="T27" s="3" t="str">
        <f>登録マスターデーター!B51</f>
        <v xml:space="preserve"> </v>
      </c>
      <c r="V27" s="49">
        <f>登録マスターデーター!A77</f>
        <v>73</v>
      </c>
      <c r="W27" s="215" t="str">
        <f>登録マスターデーター!B77</f>
        <v xml:space="preserve"> </v>
      </c>
    </row>
    <row r="28" spans="1:26" ht="20.100000000000001" customHeight="1" thickTop="1" thickBot="1">
      <c r="A28" s="649"/>
      <c r="B28" s="642"/>
      <c r="C28" s="499"/>
      <c r="D28" s="41"/>
      <c r="E28" s="344" t="str">
        <f>IF(D28="","",VLOOKUP(D28,登録マスターデーター!$A$5:$AP$94,2,FALSE))</f>
        <v/>
      </c>
      <c r="F28" s="170" t="str">
        <f>IF(D28="","",LOOKUP(D28,登録マスターデーター!$A$5:$B$94,登録マスターデーター!$V$5:$V$94)&amp;" "&amp;LOOKUP(D28,登録マスターデーター!$A$5:$B$94,登録マスターデーター!$W$5:$W$94))</f>
        <v/>
      </c>
      <c r="G28" s="171" t="str">
        <f>IF(D28=""," ",VLOOKUP(D28,登録マスターデーター!$A$5:$AP$94,26,FALSE))</f>
        <v xml:space="preserve"> </v>
      </c>
      <c r="H28" s="172" t="str">
        <f t="shared" si="3"/>
        <v/>
      </c>
      <c r="I28" s="345" t="str">
        <f>IF(D28="","",VLOOKUP(D28,登録マスターデーター!$A$5:$AP$94,29,FALSE))</f>
        <v/>
      </c>
      <c r="J28" s="346"/>
      <c r="K28" s="490" t="str">
        <f>IF(D28="","",VLOOKUP(D28,登録マスターデーター!$A$5:$AP$94,4,FALSE))</f>
        <v/>
      </c>
      <c r="L28" s="347" t="str">
        <f>IF(D28="","",VLOOKUP(D28,登録マスターデーター!$A$5:$AP$94,37,FALSE))</f>
        <v/>
      </c>
      <c r="P28" s="3">
        <f>登録マスターデーター!A26</f>
        <v>22</v>
      </c>
      <c r="Q28" s="3" t="str">
        <f>登録マスターデーター!B26</f>
        <v xml:space="preserve"> </v>
      </c>
      <c r="S28" s="3">
        <f>登録マスターデーター!A52</f>
        <v>48</v>
      </c>
      <c r="T28" s="3" t="str">
        <f>登録マスターデーター!B52</f>
        <v xml:space="preserve"> </v>
      </c>
      <c r="V28" s="49">
        <f>登録マスターデーター!A78</f>
        <v>74</v>
      </c>
      <c r="W28" s="215" t="str">
        <f>登録マスターデーター!B78</f>
        <v xml:space="preserve"> </v>
      </c>
    </row>
    <row r="29" spans="1:26" ht="20.100000000000001" customHeight="1" thickTop="1" thickBot="1">
      <c r="A29" s="649"/>
      <c r="B29" s="652"/>
      <c r="C29" s="501"/>
      <c r="D29" s="153"/>
      <c r="E29" s="349" t="str">
        <f>IF(D29="","",VLOOKUP(D29,登録マスターデーター!$A$5:$AP$94,2,FALSE))</f>
        <v/>
      </c>
      <c r="F29" s="178" t="str">
        <f>IF(D29="","",LOOKUP(D29,登録マスターデーター!$A$5:$B$94,登録マスターデーター!$V$5:$V$94)&amp;" "&amp;LOOKUP(D29,登録マスターデーター!$A$5:$B$94,登録マスターデーター!$W$5:$W$94))</f>
        <v/>
      </c>
      <c r="G29" s="179" t="str">
        <f>IF(D29=""," ",VLOOKUP(D29,登録マスターデーター!$A$5:$AP$94,26,FALSE))</f>
        <v xml:space="preserve"> </v>
      </c>
      <c r="H29" s="180" t="str">
        <f t="shared" si="3"/>
        <v/>
      </c>
      <c r="I29" s="350" t="str">
        <f>IF(D29="","",VLOOKUP(D29,登録マスターデーター!$A$5:$AP$94,29,FALSE))</f>
        <v/>
      </c>
      <c r="J29" s="351"/>
      <c r="K29" s="491" t="str">
        <f>IF(D29="","",VLOOKUP(D29,登録マスターデーター!$A$5:$AP$94,4,FALSE))</f>
        <v/>
      </c>
      <c r="L29" s="187" t="str">
        <f>IF(D29="","",VLOOKUP(D29,登録マスターデーター!$A$5:$AP$94,37,FALSE))</f>
        <v/>
      </c>
      <c r="P29" s="3">
        <f>登録マスターデーター!A27</f>
        <v>23</v>
      </c>
      <c r="Q29" s="3" t="str">
        <f>登録マスターデーター!B27</f>
        <v xml:space="preserve"> </v>
      </c>
      <c r="S29" s="3">
        <f>登録マスターデーター!A53</f>
        <v>49</v>
      </c>
      <c r="T29" s="3" t="str">
        <f>登録マスターデーター!B53</f>
        <v xml:space="preserve"> </v>
      </c>
      <c r="V29" s="49">
        <f>登録マスターデーター!A79</f>
        <v>75</v>
      </c>
      <c r="W29" s="215" t="str">
        <f>登録マスターデーター!B79</f>
        <v xml:space="preserve"> </v>
      </c>
    </row>
    <row r="30" spans="1:26" ht="20.100000000000001" customHeight="1" thickTop="1" thickBot="1">
      <c r="A30" s="650" t="s">
        <v>66</v>
      </c>
      <c r="B30" s="653"/>
      <c r="C30" s="502"/>
      <c r="D30" s="43"/>
      <c r="E30" s="344" t="str">
        <f>IF(D30="","",VLOOKUP(D30,登録マスターデーター!$A$5:$AP$94,2,FALSE))</f>
        <v/>
      </c>
      <c r="F30" s="170" t="str">
        <f>IF(D30="","",LOOKUP(D30,登録マスターデーター!$A$5:$B$94,登録マスターデーター!$V$5:$V$94)&amp;" "&amp;LOOKUP(D30,登録マスターデーター!$A$5:$B$94,登録マスターデーター!$W$5:$W$94))</f>
        <v/>
      </c>
      <c r="G30" s="171" t="str">
        <f>IF(D30=""," ",VLOOKUP(D30,登録マスターデーター!$A$5:$AP$94,26,FALSE))</f>
        <v xml:space="preserve"> </v>
      </c>
      <c r="H30" s="172" t="str">
        <f t="shared" si="3"/>
        <v/>
      </c>
      <c r="I30" s="345" t="str">
        <f>IF(D30="","",VLOOKUP(D30,登録マスターデーター!$A$5:$AP$94,29,FALSE))</f>
        <v/>
      </c>
      <c r="J30" s="346"/>
      <c r="K30" s="493" t="str">
        <f>IF(D30="","",VLOOKUP(D30,登録マスターデーター!$A$5:$AP$94,4,FALSE))</f>
        <v/>
      </c>
      <c r="L30" s="347" t="str">
        <f>IF(D30="","",VLOOKUP(D30,登録マスターデーター!$A$5:$AP$94,37,FALSE))</f>
        <v/>
      </c>
      <c r="P30" s="3">
        <f>登録マスターデーター!A28</f>
        <v>24</v>
      </c>
      <c r="Q30" s="3" t="str">
        <f>登録マスターデーター!B28</f>
        <v xml:space="preserve"> </v>
      </c>
      <c r="S30" s="3">
        <f>登録マスターデーター!A54</f>
        <v>50</v>
      </c>
      <c r="T30" s="3" t="str">
        <f>登録マスターデーター!B54</f>
        <v xml:space="preserve"> </v>
      </c>
      <c r="V30" s="49">
        <f>登録マスターデーター!A80</f>
        <v>76</v>
      </c>
      <c r="W30" s="215" t="str">
        <f>登録マスターデーター!B80</f>
        <v xml:space="preserve"> </v>
      </c>
    </row>
    <row r="31" spans="1:26" ht="20.100000000000001" customHeight="1" thickTop="1" thickBot="1">
      <c r="A31" s="650"/>
      <c r="B31" s="627"/>
      <c r="C31" s="503"/>
      <c r="D31" s="149"/>
      <c r="E31" s="330" t="str">
        <f>IF(D31="","",VLOOKUP(D31,登録マスターデーター!$A$5:$AP$94,2,FALSE))</f>
        <v/>
      </c>
      <c r="F31" s="176" t="str">
        <f>IF(D31="","",LOOKUP(D31,登録マスターデーター!$A$5:$B$94,登録マスターデーター!$V$5:$V$94)&amp;" "&amp;LOOKUP(D31,登録マスターデーター!$A$5:$B$94,登録マスターデーター!$W$5:$W$94))</f>
        <v/>
      </c>
      <c r="G31" s="177" t="str">
        <f>IF(D31=""," ",VLOOKUP(D31,登録マスターデーター!$A$5:$AP$94,26,FALSE))</f>
        <v xml:space="preserve"> </v>
      </c>
      <c r="H31" s="173" t="str">
        <f t="shared" si="3"/>
        <v/>
      </c>
      <c r="I31" s="342" t="str">
        <f>IF(D31="","",VLOOKUP(D31,登録マスターデーター!$A$5:$AP$94,29,FALSE))</f>
        <v/>
      </c>
      <c r="J31" s="343"/>
      <c r="K31" s="492" t="str">
        <f>IF(D31="","",VLOOKUP(D31,登録マスターデーター!$A$5:$AP$94,4,FALSE))</f>
        <v/>
      </c>
      <c r="L31" s="186" t="str">
        <f>IF(D31="","",VLOOKUP(D31,登録マスターデーター!$A$5:$AP$94,37,FALSE))</f>
        <v/>
      </c>
      <c r="P31" s="3">
        <f>登録マスターデーター!A29</f>
        <v>25</v>
      </c>
      <c r="Q31" s="3" t="str">
        <f>登録マスターデーター!B29</f>
        <v xml:space="preserve"> </v>
      </c>
      <c r="S31" s="3">
        <f>登録マスターデーター!A55</f>
        <v>51</v>
      </c>
      <c r="T31" s="3" t="str">
        <f>登録マスターデーター!B55</f>
        <v xml:space="preserve"> </v>
      </c>
      <c r="V31" s="49">
        <f>登録マスターデーター!A81</f>
        <v>77</v>
      </c>
      <c r="W31" s="215" t="str">
        <f>登録マスターデーター!B81</f>
        <v xml:space="preserve"> </v>
      </c>
    </row>
    <row r="32" spans="1:26" ht="20.100000000000001" customHeight="1" thickTop="1" thickBot="1">
      <c r="A32" s="650"/>
      <c r="B32" s="647"/>
      <c r="C32" s="497"/>
      <c r="D32" s="43"/>
      <c r="E32" s="344" t="str">
        <f>IF(D32="","",VLOOKUP(D32,登録マスターデーター!$A$5:$AP$94,2,FALSE))</f>
        <v/>
      </c>
      <c r="F32" s="170" t="str">
        <f>IF(D32="","",LOOKUP(D32,登録マスターデーター!$A$5:$B$94,登録マスターデーター!$V$5:$V$94)&amp;" "&amp;LOOKUP(D32,登録マスターデーター!$A$5:$B$94,登録マスターデーター!$W$5:$W$94))</f>
        <v/>
      </c>
      <c r="G32" s="171" t="str">
        <f>IF(D32=""," ",VLOOKUP(D32,登録マスターデーター!$A$5:$AP$94,26,FALSE))</f>
        <v xml:space="preserve"> </v>
      </c>
      <c r="H32" s="172" t="str">
        <f t="shared" si="3"/>
        <v/>
      </c>
      <c r="I32" s="345" t="str">
        <f>IF(D32="","",VLOOKUP(D32,登録マスターデーター!$A$5:$AP$94,29,FALSE))</f>
        <v/>
      </c>
      <c r="J32" s="346"/>
      <c r="K32" s="490" t="str">
        <f>IF(D32="","",VLOOKUP(D32,登録マスターデーター!$A$5:$AP$94,4,FALSE))</f>
        <v/>
      </c>
      <c r="L32" s="347" t="str">
        <f>IF(D32="","",VLOOKUP(D32,登録マスターデーター!$A$5:$AP$94,37,FALSE))</f>
        <v/>
      </c>
      <c r="P32" s="3">
        <f>登録マスターデーター!A30</f>
        <v>26</v>
      </c>
      <c r="Q32" s="3" t="str">
        <f>登録マスターデーター!B30</f>
        <v xml:space="preserve"> </v>
      </c>
      <c r="S32" s="3">
        <f>登録マスターデーター!A56</f>
        <v>52</v>
      </c>
      <c r="T32" s="3" t="str">
        <f>登録マスターデーター!B56</f>
        <v xml:space="preserve"> </v>
      </c>
      <c r="V32" s="49">
        <f>登録マスターデーター!A82</f>
        <v>78</v>
      </c>
      <c r="W32" s="215" t="str">
        <f>登録マスターデーター!B82</f>
        <v xml:space="preserve"> </v>
      </c>
    </row>
    <row r="33" spans="1:22" ht="20.100000000000001" customHeight="1" thickTop="1" thickBot="1">
      <c r="A33" s="650"/>
      <c r="B33" s="627"/>
      <c r="C33" s="498"/>
      <c r="D33" s="149"/>
      <c r="E33" s="330" t="str">
        <f>IF(D33="","",VLOOKUP(D33,登録マスターデーター!$A$5:$AP$94,2,FALSE))</f>
        <v/>
      </c>
      <c r="F33" s="176" t="str">
        <f>IF(D33="","",LOOKUP(D33,登録マスターデーター!$A$5:$B$94,登録マスターデーター!$V$5:$V$94)&amp;" "&amp;LOOKUP(D33,登録マスターデーター!$A$5:$B$94,登録マスターデーター!$W$5:$W$94))</f>
        <v/>
      </c>
      <c r="G33" s="177" t="str">
        <f>IF(D33=""," ",VLOOKUP(D33,登録マスターデーター!$A$5:$AP$94,26,FALSE))</f>
        <v xml:space="preserve"> </v>
      </c>
      <c r="H33" s="173" t="str">
        <f t="shared" si="3"/>
        <v/>
      </c>
      <c r="I33" s="342" t="str">
        <f>IF(D33="","",VLOOKUP(D33,登録マスターデーター!$A$5:$AP$94,29,FALSE))</f>
        <v/>
      </c>
      <c r="J33" s="343"/>
      <c r="K33" s="489" t="str">
        <f>IF(D33="","",VLOOKUP(D33,登録マスターデーター!$A$5:$AP$94,4,FALSE))</f>
        <v/>
      </c>
      <c r="L33" s="186" t="str">
        <f>IF(D33="","",VLOOKUP(D33,登録マスターデーター!$A$5:$AP$94,37,FALSE))</f>
        <v/>
      </c>
      <c r="V33" s="93"/>
    </row>
    <row r="34" spans="1:22" ht="20.100000000000001" customHeight="1" thickTop="1" thickBot="1">
      <c r="A34" s="650"/>
      <c r="B34" s="647"/>
      <c r="C34" s="499"/>
      <c r="D34" s="43"/>
      <c r="E34" s="344" t="str">
        <f>IF(D34="","",VLOOKUP(D34,登録マスターデーター!$A$5:$AP$94,2,FALSE))</f>
        <v/>
      </c>
      <c r="F34" s="170" t="str">
        <f>IF(D34="","",LOOKUP(D34,登録マスターデーター!$A$5:$B$94,登録マスターデーター!$V$5:$V$94)&amp;" "&amp;LOOKUP(D34,登録マスターデーター!$A$5:$B$94,登録マスターデーター!$W$5:$W$94))</f>
        <v/>
      </c>
      <c r="G34" s="171" t="str">
        <f>IF(D34=""," ",VLOOKUP(D34,登録マスターデーター!$A$5:$AP$94,26,FALSE))</f>
        <v xml:space="preserve"> </v>
      </c>
      <c r="H34" s="172" t="str">
        <f t="shared" si="3"/>
        <v/>
      </c>
      <c r="I34" s="345" t="str">
        <f>IF(D34="","",VLOOKUP(D34,登録マスターデーター!$A$5:$AP$94,29,FALSE))</f>
        <v/>
      </c>
      <c r="J34" s="346"/>
      <c r="K34" s="490" t="str">
        <f>IF(D34="","",VLOOKUP(D34,登録マスターデーター!$A$5:$AP$94,4,FALSE))</f>
        <v/>
      </c>
      <c r="L34" s="347" t="str">
        <f>IF(D34="","",VLOOKUP(D34,登録マスターデーター!$A$5:$AP$94,37,FALSE))</f>
        <v/>
      </c>
      <c r="V34" s="93"/>
    </row>
    <row r="35" spans="1:22" ht="20.100000000000001" customHeight="1" thickTop="1" thickBot="1">
      <c r="A35" s="650"/>
      <c r="B35" s="627"/>
      <c r="C35" s="213"/>
      <c r="D35" s="149"/>
      <c r="E35" s="330" t="str">
        <f>IF(D35="","",VLOOKUP(D35,登録マスターデーター!$A$5:$AP$94,2,FALSE))</f>
        <v/>
      </c>
      <c r="F35" s="176" t="str">
        <f>IF(D35="","",LOOKUP(D35,登録マスターデーター!$A$5:$B$94,登録マスターデーター!$V$5:$V$94)&amp;" "&amp;LOOKUP(D35,登録マスターデーター!$A$5:$B$94,登録マスターデーター!$W$5:$W$94))</f>
        <v/>
      </c>
      <c r="G35" s="177" t="str">
        <f>IF(D35=""," ",VLOOKUP(D35,登録マスターデーター!$A$5:$AP$94,26,FALSE))</f>
        <v xml:space="preserve"> </v>
      </c>
      <c r="H35" s="173" t="str">
        <f t="shared" si="3"/>
        <v/>
      </c>
      <c r="I35" s="342" t="str">
        <f>IF(D35="","",VLOOKUP(D35,登録マスターデーター!$A$5:$AP$94,29,FALSE))</f>
        <v/>
      </c>
      <c r="J35" s="343"/>
      <c r="K35" s="489" t="str">
        <f>IF(D35="","",VLOOKUP(D35,登録マスターデーター!$A$5:$AP$94,4,FALSE))</f>
        <v/>
      </c>
      <c r="L35" s="186" t="str">
        <f>IF(D35="","",VLOOKUP(D35,登録マスターデーター!$A$5:$AP$94,37,FALSE))</f>
        <v/>
      </c>
      <c r="V35" s="93"/>
    </row>
    <row r="36" spans="1:22" ht="20.100000000000001" customHeight="1" thickTop="1" thickBot="1">
      <c r="A36" s="650"/>
      <c r="B36" s="647"/>
      <c r="C36" s="497"/>
      <c r="D36" s="43"/>
      <c r="E36" s="344" t="str">
        <f>IF(D36="","",VLOOKUP(D36,登録マスターデーター!$A$5:$AP$94,2,FALSE))</f>
        <v/>
      </c>
      <c r="F36" s="170" t="str">
        <f>IF(D36="","",LOOKUP(D36,登録マスターデーター!$A$5:$B$94,登録マスターデーター!$V$5:$V$94)&amp;" "&amp;LOOKUP(D36,登録マスターデーター!$A$5:$B$94,登録マスターデーター!$W$5:$W$94))</f>
        <v/>
      </c>
      <c r="G36" s="171" t="str">
        <f>IF(D36=""," ",VLOOKUP(D36,登録マスターデーター!$A$5:$AP$94,26,FALSE))</f>
        <v xml:space="preserve"> </v>
      </c>
      <c r="H36" s="172" t="str">
        <f t="shared" si="3"/>
        <v/>
      </c>
      <c r="I36" s="345" t="str">
        <f>IF(D36="","",VLOOKUP(D36,登録マスターデーター!$A$5:$AP$94,29,FALSE))</f>
        <v/>
      </c>
      <c r="J36" s="346"/>
      <c r="K36" s="488" t="str">
        <f>IF(D36="","",VLOOKUP(D36,登録マスターデーター!$A$5:$AP$94,4,FALSE))</f>
        <v/>
      </c>
      <c r="L36" s="347" t="str">
        <f>IF(D36="","",VLOOKUP(D36,登録マスターデーター!$A$5:$AP$94,37,FALSE))</f>
        <v/>
      </c>
      <c r="V36" s="93"/>
    </row>
    <row r="37" spans="1:22" ht="20.100000000000001" customHeight="1" thickTop="1" thickBot="1">
      <c r="A37" s="650"/>
      <c r="B37" s="627"/>
      <c r="C37" s="498"/>
      <c r="D37" s="149"/>
      <c r="E37" s="330" t="str">
        <f>IF(D37="","",VLOOKUP(D37,登録マスターデーター!$A$5:$AP$94,2,FALSE))</f>
        <v/>
      </c>
      <c r="F37" s="176" t="str">
        <f>IF(D37="","",LOOKUP(D37,登録マスターデーター!$A$5:$B$94,登録マスターデーター!$V$5:$V$94)&amp;" "&amp;LOOKUP(D37,登録マスターデーター!$A$5:$B$94,登録マスターデーター!$W$5:$W$94))</f>
        <v/>
      </c>
      <c r="G37" s="177" t="str">
        <f>IF(D37=""," ",VLOOKUP(D37,登録マスターデーター!$A$5:$AP$94,26,FALSE))</f>
        <v xml:space="preserve"> </v>
      </c>
      <c r="H37" s="173" t="str">
        <f t="shared" si="3"/>
        <v/>
      </c>
      <c r="I37" s="342" t="str">
        <f>IF(D37="","",VLOOKUP(D37,登録マスターデーター!$A$5:$AP$94,29,FALSE))</f>
        <v/>
      </c>
      <c r="J37" s="343"/>
      <c r="K37" s="492" t="str">
        <f>IF(D37="","",VLOOKUP(D37,登録マスターデーター!$A$5:$AP$94,4,FALSE))</f>
        <v/>
      </c>
      <c r="L37" s="186" t="str">
        <f>IF(D37="","",VLOOKUP(D37,登録マスターデーター!$A$5:$AP$94,37,FALSE))</f>
        <v/>
      </c>
      <c r="V37" s="93"/>
    </row>
    <row r="38" spans="1:22" ht="20.100000000000001" customHeight="1" thickTop="1" thickBot="1">
      <c r="A38" s="650"/>
      <c r="B38" s="647"/>
      <c r="C38" s="499"/>
      <c r="D38" s="41"/>
      <c r="E38" s="344" t="str">
        <f>IF(D38="","",VLOOKUP(D38,登録マスターデーター!$A$5:$AP$94,2,FALSE))</f>
        <v/>
      </c>
      <c r="F38" s="170" t="str">
        <f>IF(D38="","",LOOKUP(D38,登録マスターデーター!$A$5:$B$94,登録マスターデーター!$V$5:$V$94)&amp;" "&amp;LOOKUP(D38,登録マスターデーター!$A$5:$B$94,登録マスターデーター!$W$5:$W$94))</f>
        <v/>
      </c>
      <c r="G38" s="171" t="str">
        <f>IF(D38=""," ",VLOOKUP(D38,登録マスターデーター!$A$5:$AP$94,26,FALSE))</f>
        <v xml:space="preserve"> </v>
      </c>
      <c r="H38" s="172" t="str">
        <f t="shared" si="3"/>
        <v/>
      </c>
      <c r="I38" s="345" t="str">
        <f>IF(D38="","",VLOOKUP(D38,登録マスターデーター!$A$5:$AP$94,29,FALSE))</f>
        <v/>
      </c>
      <c r="J38" s="346"/>
      <c r="K38" s="488" t="str">
        <f>IF(D38="","",VLOOKUP(D38,登録マスターデーター!$A$5:$AP$94,4,FALSE))</f>
        <v/>
      </c>
      <c r="L38" s="347" t="str">
        <f>IF(D38="","",VLOOKUP(D38,登録マスターデーター!$A$5:$AP$94,37,FALSE))</f>
        <v/>
      </c>
      <c r="V38" s="93"/>
    </row>
    <row r="39" spans="1:22" ht="20.100000000000001" customHeight="1" thickTop="1" thickBot="1">
      <c r="A39" s="651"/>
      <c r="B39" s="628"/>
      <c r="C39" s="504"/>
      <c r="D39" s="150"/>
      <c r="E39" s="331" t="str">
        <f>IF(D39="","",VLOOKUP(D39,登録マスターデーター!$A$5:$AP$94,2,FALSE))</f>
        <v/>
      </c>
      <c r="F39" s="181" t="str">
        <f>IF(D39="","",LOOKUP(D39,登録マスターデーター!$A$5:$B$94,登録マスターデーター!$V$5:$V$94)&amp;" "&amp;LOOKUP(D39,登録マスターデーター!$A$5:$B$94,登録マスターデーター!$W$5:$W$94))</f>
        <v/>
      </c>
      <c r="G39" s="182" t="str">
        <f>IF(D39=""," ",VLOOKUP(D39,登録マスターデーター!$A$5:$AP$94,26,FALSE))</f>
        <v xml:space="preserve"> </v>
      </c>
      <c r="H39" s="183" t="str">
        <f t="shared" si="3"/>
        <v/>
      </c>
      <c r="I39" s="352" t="str">
        <f>IF(D39="","",VLOOKUP(D39,登録マスターデーター!$A$5:$AP$94,29,FALSE))</f>
        <v/>
      </c>
      <c r="J39" s="353"/>
      <c r="K39" s="494" t="str">
        <f>IF(D39="","",VLOOKUP(D39,登録マスターデーター!$A$5:$AP$94,4,FALSE))</f>
        <v/>
      </c>
      <c r="L39" s="188" t="str">
        <f>IF(D39="","",VLOOKUP(D39,登録マスターデーター!$A$5:$AP$94,37,FALSE))</f>
        <v/>
      </c>
      <c r="V39" s="93"/>
    </row>
    <row r="40" spans="1:22" ht="20.100000000000001" customHeight="1">
      <c r="K40" s="472"/>
      <c r="V40" s="93"/>
    </row>
    <row r="41" spans="1:22" ht="7.5" customHeight="1" thickBot="1"/>
    <row r="42" spans="1:22" ht="18" customHeight="1" thickBot="1">
      <c r="B42" s="609" t="s">
        <v>57</v>
      </c>
      <c r="C42" s="609"/>
      <c r="D42" s="221" t="s">
        <v>176</v>
      </c>
      <c r="E42" s="610" t="str">
        <f>登録名簿!C3</f>
        <v>コピー＆ペーストしてください</v>
      </c>
      <c r="F42" s="610"/>
      <c r="G42" s="26"/>
      <c r="L42" s="268" t="s">
        <v>496</v>
      </c>
    </row>
    <row r="43" spans="1:22" ht="18" customHeight="1" thickBot="1">
      <c r="B43" s="609" t="s">
        <v>39</v>
      </c>
      <c r="C43" s="609"/>
      <c r="D43" s="97"/>
      <c r="E43" s="27" t="str">
        <f>IF(D43="","",VLOOKUP(D43,登録マスターデーター!$A$5:$AP$86,2,FALSE))</f>
        <v/>
      </c>
      <c r="F43" s="27"/>
      <c r="G43" s="614" t="s">
        <v>58</v>
      </c>
      <c r="L43" s="269" t="str">
        <f>登録名簿!J1</f>
        <v xml:space="preserve"> </v>
      </c>
    </row>
    <row r="44" spans="1:22" ht="18" customHeight="1">
      <c r="B44" s="6" t="s">
        <v>40</v>
      </c>
      <c r="C44" s="620" t="str">
        <f>IF(D43="","",VLOOKUP(D43,登録マスターデーター!$A$5:$AP$86,28,FALSE))</f>
        <v/>
      </c>
      <c r="D44" s="620"/>
      <c r="E44" s="26" t="str">
        <f>IF(D43="","",VLOOKUP(D43,登録マスターデーター!$A$5:$AP$86,30,FALSE))</f>
        <v/>
      </c>
      <c r="F44" s="26"/>
      <c r="G44" s="615"/>
    </row>
    <row r="45" spans="1:22" ht="18" customHeight="1">
      <c r="B45" s="160" t="s">
        <v>59</v>
      </c>
      <c r="C45" s="617" t="s">
        <v>60</v>
      </c>
      <c r="D45" s="617"/>
      <c r="E45" s="26" t="str">
        <f>IF(D43="","",VLOOKUP(D43,登録マスターデーター!$A$5:$AP$86,32,FALSE))</f>
        <v/>
      </c>
      <c r="F45" s="29" t="s">
        <v>92</v>
      </c>
      <c r="G45" s="26" t="str">
        <f>IF(D43="","",VLOOKUP(D43,登録マスターデーター!$A$5:$AP$86,33,FALSE))</f>
        <v/>
      </c>
      <c r="J45" s="4"/>
    </row>
    <row r="46" spans="1:22" ht="15" customHeight="1">
      <c r="B46" s="30" t="s">
        <v>62</v>
      </c>
      <c r="E46" s="5" t="s">
        <v>120</v>
      </c>
      <c r="F46" s="95"/>
      <c r="G46" s="12" t="str">
        <f>"）　人"</f>
        <v>）　人</v>
      </c>
      <c r="H46" s="5"/>
      <c r="I46" s="645">
        <f>5000*F46</f>
        <v>0</v>
      </c>
      <c r="J46" s="645"/>
      <c r="K46" s="12" t="s">
        <v>41</v>
      </c>
    </row>
    <row r="47" spans="1:22" ht="15" customHeight="1">
      <c r="B47" s="30" t="s">
        <v>64</v>
      </c>
      <c r="E47" s="5" t="s">
        <v>65</v>
      </c>
      <c r="F47" s="95"/>
      <c r="G47" s="12" t="str">
        <f>"）　人"</f>
        <v>）　人</v>
      </c>
      <c r="H47" s="5"/>
      <c r="I47" s="645">
        <f>5000*F47</f>
        <v>0</v>
      </c>
      <c r="J47" s="645"/>
      <c r="K47" s="12" t="s">
        <v>41</v>
      </c>
    </row>
    <row r="48" spans="1:22" ht="15" customHeight="1" thickBot="1">
      <c r="B48" s="6" t="s">
        <v>90</v>
      </c>
      <c r="C48" s="103"/>
      <c r="D48" s="42"/>
      <c r="E48" s="32" t="s">
        <v>65</v>
      </c>
      <c r="F48" s="96"/>
      <c r="G48" s="34" t="str">
        <f>"）　人"</f>
        <v>）　人</v>
      </c>
      <c r="H48" s="32"/>
      <c r="I48" s="644">
        <f>5000*F48</f>
        <v>0</v>
      </c>
      <c r="J48" s="644"/>
      <c r="K48" s="34" t="s">
        <v>41</v>
      </c>
    </row>
    <row r="49" spans="2:20" ht="15" customHeight="1" thickTop="1">
      <c r="B49" s="35"/>
      <c r="C49" s="9"/>
      <c r="H49" s="39" t="s">
        <v>70</v>
      </c>
      <c r="I49" s="643">
        <f>SUM(I46:J48)</f>
        <v>0</v>
      </c>
      <c r="J49" s="643"/>
      <c r="K49" s="38" t="s">
        <v>41</v>
      </c>
    </row>
    <row r="50" spans="2:20" ht="15.95" customHeight="1">
      <c r="B50" s="12" t="s">
        <v>71</v>
      </c>
    </row>
    <row r="61" spans="2:20">
      <c r="T61" s="3">
        <f>登録マスターデーター!B95</f>
        <v>0</v>
      </c>
    </row>
  </sheetData>
  <sheetProtection password="E9DF" sheet="1" objects="1" scenarios="1" formatCells="0"/>
  <mergeCells count="30">
    <mergeCell ref="A1:L1"/>
    <mergeCell ref="E5:J5"/>
    <mergeCell ref="B36:B37"/>
    <mergeCell ref="B38:B39"/>
    <mergeCell ref="B24:B25"/>
    <mergeCell ref="B34:B35"/>
    <mergeCell ref="A7:A13"/>
    <mergeCell ref="A14:A29"/>
    <mergeCell ref="A30:A39"/>
    <mergeCell ref="B14:B15"/>
    <mergeCell ref="E2:K2"/>
    <mergeCell ref="B32:B33"/>
    <mergeCell ref="B28:B29"/>
    <mergeCell ref="B30:B31"/>
    <mergeCell ref="B26:B27"/>
    <mergeCell ref="K3:L4"/>
    <mergeCell ref="B22:B23"/>
    <mergeCell ref="B16:B17"/>
    <mergeCell ref="B18:B19"/>
    <mergeCell ref="B20:B21"/>
    <mergeCell ref="I49:J49"/>
    <mergeCell ref="B42:C42"/>
    <mergeCell ref="B43:C43"/>
    <mergeCell ref="G43:G44"/>
    <mergeCell ref="E42:F42"/>
    <mergeCell ref="C44:D44"/>
    <mergeCell ref="I48:J48"/>
    <mergeCell ref="I47:J47"/>
    <mergeCell ref="I46:J46"/>
    <mergeCell ref="C45:D45"/>
  </mergeCells>
  <phoneticPr fontId="3"/>
  <dataValidations xWindow="236" yWindow="397" count="5">
    <dataValidation type="list" allowBlank="1" showInputMessage="1" promptTitle="種目" prompt="種目を選択して下さい" sqref="B7:B13">
      <formula1>"　,MS,WS,30MS,30WS,35MS,35WS,40MS,40WS,45MS,45WS,50MS,50WS,55MS,55WS,60MS,60WS,65MS,65WS,70MS,70WS,75MS,75WS"</formula1>
    </dataValidation>
    <dataValidation type="list" allowBlank="1" showInputMessage="1" promptTitle="種目" prompt="種目を選択して下さい" sqref="B14:B29">
      <formula1>"　,MD,WD,30MD,30WD,35MD,35WD,40MD,40WD,45MD,45WD,50MD,50WD,55MD,55WD,60MD,60WD,65MD,65WD,70MD,70WD,75MD,75WD"</formula1>
    </dataValidation>
    <dataValidation type="list" allowBlank="1" showInputMessage="1" promptTitle="種目" prompt="種目を選択して下さい" sqref="B30:B39">
      <formula1>"　,X,30X,35X,40X,45X,50X,55X,60X,70X,75X,80X,90X,100X,110X,120X,130X,140X"</formula1>
    </dataValidation>
    <dataValidation type="list" allowBlank="1" showInputMessage="1" showErrorMessage="1" sqref="J7:J39">
      <formula1>"　,MD,WD,30MD,30WD,35MD,35WD,40MD,45WD,50MD,50WD,55MD,55WD,60MD,60WD,65MD,65WD,70MD,70WD,75MD,75WD"</formula1>
    </dataValidation>
    <dataValidation type="list" allowBlank="1" showInputMessage="1" showErrorMessage="1" promptTitle="推薦" prompt="前年度の成績で推薦された方は　○　を選択" sqref="C7:C39">
      <formula1>"　,○"</formula1>
    </dataValidation>
  </dataValidations>
  <printOptions horizontalCentered="1"/>
  <pageMargins left="0.59055118110236227" right="0.59055118110236227" top="0.59055118110236227" bottom="0.59055118110236227" header="0.51181102362204722" footer="0.51181102362204722"/>
  <pageSetup paperSize="9" scale="84" orientation="portrait" horizontalDpi="4294967294"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登録マスターデーター</vt:lpstr>
      <vt:lpstr>登録名簿</vt:lpstr>
      <vt:lpstr>個人戦申込用（県協会）1枚目</vt:lpstr>
      <vt:lpstr>個人戦申込用（県協会）2枚目</vt:lpstr>
      <vt:lpstr>個人戦申込用（県協会）カーニバル１枚目</vt:lpstr>
      <vt:lpstr>個人戦申込用（県協会）カーニバル２枚目</vt:lpstr>
      <vt:lpstr>近畿総合（一般の部）申込書（兵庫推薦者）</vt:lpstr>
      <vt:lpstr>近畿総合（シニアの部）申込書（兵庫推薦者）</vt:lpstr>
      <vt:lpstr>全日本シニアバドミントン申込書</vt:lpstr>
      <vt:lpstr>全日本社会人選手権申込書</vt:lpstr>
      <vt:lpstr>審判更新Ｓ４号</vt:lpstr>
      <vt:lpstr>会員書再発行依頼書</vt:lpstr>
      <vt:lpstr>社会人エントリー読込中継</vt:lpstr>
      <vt:lpstr>社会人団体　シニア　エントリー読込中継</vt:lpstr>
      <vt:lpstr>県協会エントリー読込中継</vt:lpstr>
      <vt:lpstr>カーニバルエントリー読込中継</vt:lpstr>
      <vt:lpstr>'近畿総合（シニアの部）申込書（兵庫推薦者）'!Print_Area</vt:lpstr>
      <vt:lpstr>'近畿総合（一般の部）申込書（兵庫推薦者）'!Print_Area</vt:lpstr>
      <vt:lpstr>'個人戦申込用（県協会）1枚目'!Print_Area</vt:lpstr>
      <vt:lpstr>'個人戦申込用（県協会）2枚目'!Print_Area</vt:lpstr>
      <vt:lpstr>'個人戦申込用（県協会）カーニバル１枚目'!Print_Area</vt:lpstr>
      <vt:lpstr>'個人戦申込用（県協会）カーニバル２枚目'!Print_Area</vt:lpstr>
      <vt:lpstr>審判更新Ｓ４号!Print_Area</vt:lpstr>
      <vt:lpstr>全日本シニアバドミントン申込書!Print_Area</vt:lpstr>
      <vt:lpstr>全日本社会人選手権申込書!Print_Area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yoshioka</dc:creator>
  <cp:lastModifiedBy>吉岡亨二</cp:lastModifiedBy>
  <cp:lastPrinted>2017-01-30T02:07:29Z</cp:lastPrinted>
  <dcterms:created xsi:type="dcterms:W3CDTF">2016-01-27T02:43:25Z</dcterms:created>
  <dcterms:modified xsi:type="dcterms:W3CDTF">2017-02-22T01:20:38Z</dcterms:modified>
</cp:coreProperties>
</file>